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defaultThemeVersion="124226"/>
  <mc:AlternateContent xmlns:mc="http://schemas.openxmlformats.org/markup-compatibility/2006">
    <mc:Choice Requires="x15">
      <x15ac:absPath xmlns:x15ac="http://schemas.microsoft.com/office/spreadsheetml/2010/11/ac" url="C:\Users\cs3180\Desktop\"/>
    </mc:Choice>
  </mc:AlternateContent>
  <xr:revisionPtr revIDLastSave="0" documentId="8_{76DDD1C4-616A-4ABF-B4C3-295C86124822}" xr6:coauthVersionLast="45" xr6:coauthVersionMax="45" xr10:uidLastSave="{00000000-0000-0000-0000-000000000000}"/>
  <workbookProtection workbookAlgorithmName="SHA-512" workbookHashValue="ULaq+yFnpKG96yJI5fLjcj3Y7WyGiaZnKmIglDZp4X8rbvK5JGeHHSMmCeaOnAioQKoPD5b6pNRg0RCnRV2q6g==" workbookSaltValue="NCll2KjYLj7xCD1HYonJ1Q==" workbookSpinCount="100000" lockStructure="1"/>
  <bookViews>
    <workbookView xWindow="345" yWindow="1500" windowWidth="23040" windowHeight="11700" tabRatio="942"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Dropdowns!$C$2:$C$6</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2" i="30" l="1"/>
  <c r="C302" i="30"/>
  <c r="D302" i="30"/>
  <c r="E302" i="30"/>
  <c r="F302" i="30"/>
  <c r="G302" i="30"/>
  <c r="H302" i="30"/>
  <c r="I302" i="30"/>
  <c r="J302" i="30"/>
  <c r="K302" i="30"/>
  <c r="L302" i="30"/>
  <c r="M302" i="30"/>
  <c r="N302" i="30"/>
  <c r="O302" i="30"/>
  <c r="P302" i="30"/>
  <c r="Q302" i="30"/>
  <c r="R302" i="30"/>
  <c r="S302" i="30"/>
  <c r="T302" i="30"/>
  <c r="U302" i="30"/>
  <c r="V302" i="30"/>
  <c r="W302" i="30"/>
  <c r="X302" i="30"/>
  <c r="Y302" i="30"/>
  <c r="Z302" i="30"/>
  <c r="AA302" i="30"/>
  <c r="AB302" i="30"/>
  <c r="AC302" i="30"/>
  <c r="AD302" i="30"/>
  <c r="AE302" i="30"/>
  <c r="AF302" i="30"/>
  <c r="AG302" i="30"/>
  <c r="AH302" i="30"/>
  <c r="B402" i="30"/>
  <c r="C402" i="30"/>
  <c r="D402" i="30"/>
  <c r="E402" i="30"/>
  <c r="F402" i="30"/>
  <c r="G402" i="30"/>
  <c r="H402" i="30"/>
  <c r="I402" i="30"/>
  <c r="J402" i="30"/>
  <c r="K402" i="30"/>
  <c r="L402" i="30"/>
  <c r="M402" i="30"/>
  <c r="N402" i="30"/>
  <c r="O402" i="30"/>
  <c r="P402" i="30"/>
  <c r="Q402" i="30"/>
  <c r="R402" i="30"/>
  <c r="S402" i="30"/>
  <c r="T402" i="30"/>
  <c r="U402" i="30"/>
  <c r="V402" i="30"/>
  <c r="W402" i="30"/>
  <c r="X402" i="30"/>
  <c r="Y402" i="30"/>
  <c r="Z402" i="30"/>
  <c r="AA402" i="30"/>
  <c r="AB402" i="30"/>
  <c r="AC402" i="30"/>
  <c r="AD402" i="30"/>
  <c r="AE402" i="30"/>
  <c r="AF402" i="30"/>
  <c r="AG402" i="30"/>
  <c r="AH402" i="30"/>
  <c r="B102" i="30"/>
  <c r="C102" i="30"/>
  <c r="D102" i="30"/>
  <c r="E102" i="30"/>
  <c r="F102" i="30"/>
  <c r="G102" i="30"/>
  <c r="H102" i="30"/>
  <c r="I102" i="30"/>
  <c r="J102" i="30"/>
  <c r="K102" i="30"/>
  <c r="L102" i="30"/>
  <c r="M102" i="30"/>
  <c r="N102" i="30"/>
  <c r="O102" i="30"/>
  <c r="P102" i="30"/>
  <c r="Q102" i="30"/>
  <c r="R102" i="30"/>
  <c r="S102" i="30"/>
  <c r="T102" i="30"/>
  <c r="U102" i="30"/>
  <c r="V102" i="30"/>
  <c r="W102" i="30"/>
  <c r="X102" i="30"/>
  <c r="Y102" i="30"/>
  <c r="Z102" i="30"/>
  <c r="AA102" i="30"/>
  <c r="AB102" i="30"/>
  <c r="AC102" i="30"/>
  <c r="AD102" i="30"/>
  <c r="AE102" i="30"/>
  <c r="AF102" i="30"/>
  <c r="AG102" i="30"/>
  <c r="AH102" i="30"/>
  <c r="B202" i="30"/>
  <c r="C202" i="30"/>
  <c r="D202" i="30"/>
  <c r="E202" i="30"/>
  <c r="F202" i="30"/>
  <c r="G202" i="30"/>
  <c r="H202" i="30"/>
  <c r="I202" i="30"/>
  <c r="J202" i="30"/>
  <c r="K202" i="30"/>
  <c r="L202" i="30"/>
  <c r="M202" i="30"/>
  <c r="N202" i="30"/>
  <c r="O202" i="30"/>
  <c r="P202" i="30"/>
  <c r="Q202" i="30"/>
  <c r="R202" i="30"/>
  <c r="S202" i="30"/>
  <c r="T202" i="30"/>
  <c r="U202" i="30"/>
  <c r="V202" i="30"/>
  <c r="W202" i="30"/>
  <c r="X202" i="30"/>
  <c r="Y202" i="30"/>
  <c r="Z202" i="30"/>
  <c r="AA202" i="30"/>
  <c r="AB202" i="30"/>
  <c r="AC202" i="30"/>
  <c r="AD202" i="30"/>
  <c r="AE202" i="30"/>
  <c r="AF202" i="30"/>
  <c r="AG202" i="30"/>
  <c r="AH202" i="30"/>
  <c r="C6" i="31" l="1"/>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AG83" i="45" s="1"/>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D90" i="10" s="1"/>
  <c r="AG23" i="38"/>
  <c r="AH90" i="10" s="1"/>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AE83" i="10"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E83" i="45"/>
  <c r="AG82" i="10"/>
  <c r="AE89" i="10"/>
  <c r="AG96" i="10"/>
  <c r="AE82" i="10"/>
  <c r="AG89" i="10"/>
  <c r="AE96" i="10"/>
  <c r="AH89" i="10"/>
  <c r="AD82" i="10"/>
  <c r="AH82"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AG83" i="10" l="1"/>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H162" i="45" s="1"/>
  <c r="AE164" i="45"/>
  <c r="AF164" i="45"/>
  <c r="AD164" i="45"/>
  <c r="AD17" i="45"/>
  <c r="AD21" i="45"/>
  <c r="AD29" i="45"/>
  <c r="AD33" i="45"/>
  <c r="AD51" i="45"/>
  <c r="AD39" i="45"/>
  <c r="AD37" i="45" s="1"/>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41" i="45" s="1"/>
  <c r="AF21" i="45"/>
  <c r="AF29" i="45"/>
  <c r="AF47" i="45"/>
  <c r="AF45" i="45" s="1"/>
  <c r="AF55" i="45"/>
  <c r="AF51" i="45"/>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49" i="45" s="1"/>
  <c r="AH39" i="45"/>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D41" i="45" l="1"/>
  <c r="AF23" i="45"/>
  <c r="AF115" i="45" s="1"/>
  <c r="AE49" i="45"/>
  <c r="AE15" i="45"/>
  <c r="AH37" i="45"/>
  <c r="AG162" i="45"/>
  <c r="AF49" i="45"/>
  <c r="AE45" i="45"/>
  <c r="AG15" i="45"/>
  <c r="AF53" i="45"/>
  <c r="AD53" i="45"/>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117" i="45" s="1"/>
  <c r="AF119"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AF219" i="45" l="1"/>
  <c r="AF238" i="45" s="1"/>
  <c r="AF255" i="45" s="1"/>
  <c r="P219" i="45"/>
  <c r="Y182" i="45"/>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2" i="10" s="1"/>
  <c r="Q162" i="10"/>
  <c r="J162" i="10"/>
  <c r="Z162" i="10"/>
  <c r="K162" i="10"/>
  <c r="K182" i="10" s="1"/>
  <c r="AA162" i="10"/>
  <c r="L162" i="10"/>
  <c r="AB162" i="10"/>
  <c r="U162" i="10"/>
  <c r="N162" i="10"/>
  <c r="O162" i="10"/>
  <c r="P162" i="10"/>
  <c r="I162" i="10"/>
  <c r="Y162" i="10"/>
  <c r="R162" i="10"/>
  <c r="S162" i="10"/>
  <c r="T162" i="10"/>
  <c r="W195" i="10" l="1"/>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7" i="10"/>
  <c r="E15" i="10" s="1"/>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90" i="10" l="1"/>
  <c r="AI83"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AI96" i="10" s="1"/>
  <c r="E78" i="10"/>
  <c r="E82" i="10"/>
  <c r="AI82" i="10" s="1"/>
  <c r="E89" i="10"/>
  <c r="AI89" i="10" s="1"/>
  <c r="F199" i="10"/>
  <c r="I199" i="10"/>
  <c r="G255" i="10"/>
  <c r="I255" i="10"/>
  <c r="F255" i="10"/>
  <c r="H199" i="10"/>
  <c r="G199" i="10"/>
  <c r="G97" i="38"/>
  <c r="E97" i="38"/>
  <c r="F97" i="38"/>
  <c r="H97" i="38"/>
  <c r="D97" i="38"/>
  <c r="G50" i="38"/>
  <c r="H50" i="38"/>
  <c r="D50" i="38"/>
  <c r="F50" i="38"/>
  <c r="E50" i="38"/>
  <c r="AI93" i="10" l="1"/>
  <c r="AI81" i="10"/>
  <c r="AI87" i="10"/>
  <c r="E110" i="10"/>
  <c r="AI78" i="10"/>
  <c r="AI86" i="10"/>
  <c r="AI95" i="10"/>
  <c r="AI80" i="10"/>
  <c r="AI85" i="10"/>
  <c r="AI94" i="10"/>
  <c r="AI88" i="10"/>
  <c r="AI77" i="10"/>
  <c r="AI91" i="10"/>
  <c r="AI79" i="10"/>
  <c r="AI92" i="10"/>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H210" i="10" s="1"/>
  <c r="AG265" i="10"/>
  <c r="AF266" i="10"/>
  <c r="I207" i="10"/>
  <c r="J206" i="10"/>
  <c r="AG263" i="10"/>
  <c r="AH262" i="10"/>
  <c r="AH263" i="10" s="1"/>
  <c r="O209" i="45"/>
  <c r="N210" i="45"/>
  <c r="U207" i="45"/>
  <c r="V206" i="45"/>
  <c r="U263" i="45"/>
  <c r="V262" i="45"/>
  <c r="R265" i="45"/>
  <c r="Q266" i="45"/>
  <c r="I209"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<sst xmlns="http://schemas.openxmlformats.org/spreadsheetml/2006/main" count="687" uniqueCount="223">
  <si>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</si>
  <si>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</si>
  <si>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</si>
  <si>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</si>
  <si>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</si>
  <si>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</si>
  <si>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</si>
  <si>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</si>
  <si>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</si>
  <si>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</si>
  <si>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</si>
  <si>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</si>
  <si>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</si>
  <si>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</si>
  <si>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</si>
  <si>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</si>
  <si>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</si>
  <si>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</si>
  <si>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</si>
  <si>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</si>
  <si>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</si>
  <si>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</si>
  <si>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</si>
  <si>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</si>
  <si>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</si>
  <si>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</si>
  <si>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</si>
  <si>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</si>
  <si>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</si>
  <si>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</si>
  <si>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</si>
  <si>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</si>
  <si>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</si>
  <si>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</si>
  <si>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</si>
  <si>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</si>
  <si>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</si>
  <si>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</si>
  <si>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</si>
  <si>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</si>
  <si>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</si>
  <si>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</si>
  <si>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</si>
  <si>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</si>
  <si>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</si>
  <si>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</si>
  <si>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</si>
  <si>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</si>
  <si>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</si>
  <si>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</si>
  <si>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</si>
  <si>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</si>
  <si>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</si>
  <si>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</si>
  <si>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</si>
  <si>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</si>
  <si>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</si>
  <si>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</si>
  <si>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</si>
  <si>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</si>
  <si>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</si>
  <si>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</si>
  <si>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</si>
  <si>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</si>
  <si>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</si>
  <si>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</si>
  <si>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</si>
  <si>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</si>
  <si>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</si>
  <si>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</si>
  <si>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</si>
  <si>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</si>
  <si>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</si>
  <si>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</si>
  <si>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</si>
  <si>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</si>
  <si>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</si>
  <si>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</si>
  <si>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</si>
  <si>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</si>
  <si>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</si>
  <si>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</si>
  <si>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</si>
  <si>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</si>
  <si>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</si>
  <si>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</si>
  <si>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</si>
  <si>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</si>
  <si>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</si>
  <si>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</si>
  <si>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</si>
  <si>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</si>
  <si>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</si>
  <si>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</si>
  <si>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</si>
  <si>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</si>
  <si>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</si>
  <si>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</si>
  <si>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</si>
  <si>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</si>
  <si>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</si>
  <si>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</si>
  <si>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</si>
  <si>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</si>
  <si>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</si>
  <si>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</si>
  <si>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</si>
  <si>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</si>
  <si>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</si>
  <si>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</si>
  <si>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</si>
  <si>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</si>
  <si>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</si>
  <si>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</si>
  <si>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</si>
  <si>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</si>
  <si>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</si>
  <si>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</si>
  <si>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</si>
  <si>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</si>
  <si>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</si>
  <si>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</si>
  <si>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</si>
  <si>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</si>
  <si>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</si>
  <si>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</si>
  <si>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</si>
  <si>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</si>
  <si>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</si>
  <si>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</si>
  <si>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</si>
  <si>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</si>
  <si>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</si>
  <si>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</si>
  <si>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</si>
  <si>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</si>
  <si>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</si>
  <si>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</si>
  <si>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</si>
  <si>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</si>
  <si>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</si>
  <si>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</si>
  <si>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</si>
  <si>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</si>
  <si>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</si>
  <si>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</si>
  <si>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</si>
  <si>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</si>
  <si>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</si>
  <si>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</si>
  <si>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</si>
  <si>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</si>
  <si>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</si>
  <si>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</si>
  <si>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</si>
  <si>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</si>
  <si>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</si>
  <si>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</si>
  <si>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</si>
  <si>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</si>
  <si>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</si>
  <si>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</si>
  <si>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</si>
  <si>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</si>
  <si>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</si>
  <si>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</si>
  <si>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</si>
  <si>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</si>
  <si>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</si>
  <si>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</si>
  <si>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</si>
  <si>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</si>
  <si>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</si>
  <si>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</si>
  <si>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</si>
  <si>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</si>
  <si>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</si>
  <si>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</si>
  <si>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</si>
  <si>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</si>
  <si>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</si>
  <si>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</si>
  <si>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</si>
  <si>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</si>
  <si>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</si>
  <si>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</si>
  <si>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</si>
  <si>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</si>
  <si>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</si>
  <si>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</si>
  <si>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 xml:space="preserve">New Adult Group </t>
  </si>
  <si>
    <t>Individuals ages 19 through 64 who are eligible in the new adult group under the state plan that is described in 1902(a)(10)(A)(i)(VIII) of the Act.
Individuals in the new adult group with incomes between 50 and 133 percent of the FPL who are not medically frail or exempt under federal or state law</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</si>
  <si>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</si>
  <si>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</si>
  <si>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</si>
  <si>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</si>
  <si>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</si>
  <si>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</si>
  <si>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</si>
  <si>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</si>
  <si>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</si>
  <si>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</si>
  <si>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</si>
  <si>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</si>
  <si>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</si>
  <si>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</si>
  <si>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</si>
  <si>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</si>
  <si>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</si>
  <si>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</si>
  <si>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</si>
  <si>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</si>
  <si>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</si>
  <si>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</si>
  <si>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</si>
  <si>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</si>
  <si>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</si>
  <si>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</si>
  <si>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</si>
  <si>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</si>
  <si>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</si>
  <si>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</si>
  <si>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HELP Demo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</si>
</sst>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4">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2" fillId="0" borderId="0" xfId="0" applyFont="1"/>
    <xf numFmtId="0" fontId="23" fillId="0" borderId="0" xfId="0" applyFont="1"/>
    <xf numFmtId="0" fontId="17"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0" fontId="39" fillId="0" borderId="0" xfId="0" applyFont="1" applyAlignment="1">
      <alignment horizontal="left" vertical="center"/>
    </xf>
    <xf numFmtId="0" fontId="11" fillId="0" borderId="0" xfId="0" applyFont="1" applyAlignment="1">
      <alignment horizontal="centerContinuous"/>
    </xf>
    <xf numFmtId="0" fontId="12" fillId="0" borderId="0" xfId="0" applyFont="1" applyAlignment="1">
      <alignment horizontal="left" vertical="center" indent="4"/>
    </xf>
    <xf numFmtId="0" fontId="12" fillId="0" borderId="0" xfId="0" applyFont="1" applyAlignment="1">
      <alignment horizontal="centerContinuous"/>
    </xf>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4" fontId="15" fillId="0" borderId="0" xfId="7" applyNumberFormat="1" applyFont="1" applyAlignment="1">
      <alignment horizontal="right"/>
    </xf>
    <xf numFmtId="0" fontId="15" fillId="0" borderId="0" xfId="7" applyFont="1" applyAlignment="1">
      <alignment horizontal="righ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42" fontId="0" fillId="5" borderId="3" xfId="0" applyNumberFormat="1" applyFill="1" applyBorder="1" applyAlignment="1" applyProtection="1">
      <alignment horizontal="right"/>
      <protection locked="0"/>
    </xf>
    <xf numFmtId="168" fontId="0" fillId="0" borderId="0" xfId="0" applyNumberFormat="1"/>
    <xf numFmtId="0" fontId="35" fillId="0" borderId="0" xfId="0" applyFont="1"/>
    <xf numFmtId="0" fontId="37" fillId="0" borderId="0" xfId="0" applyFont="1" applyAlignment="1">
      <alignment horizontal="centerContinuous"/>
    </xf>
    <xf numFmtId="0" fontId="37" fillId="0" borderId="13" xfId="0" applyFont="1" applyBorder="1" applyAlignment="1">
      <alignment horizontal="center"/>
    </xf>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0" fontId="23" fillId="0" borderId="19" xfId="7" applyFont="1" applyBorder="1"/>
    <xf numFmtId="0" fontId="23" fillId="0" borderId="20" xfId="7" applyFont="1" applyBorder="1" applyAlignment="1">
      <alignment wrapText="1"/>
    </xf>
    <xf numFmtId="0" fontId="23" fillId="0" borderId="20" xfId="7" applyFont="1" applyBorder="1"/>
    <xf numFmtId="0" fontId="15" fillId="0" borderId="0" xfId="0" applyFont="1"/>
    <xf numFmtId="0" fontId="37" fillId="0" borderId="0" xfId="0" applyFont="1" applyAlignment="1">
      <alignment horizontal="centerContinuous" wrapText="1"/>
    </xf>
    <xf numFmtId="0" fontId="37" fillId="0" borderId="0" xfId="0" applyFont="1" applyAlignment="1">
      <alignment horizontal="left" wrapText="1"/>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14" fontId="11" fillId="0" borderId="28" xfId="7" applyNumberFormat="1" applyBorder="1" applyAlignment="1">
      <alignment horizontal="center"/>
    </xf>
    <xf numFmtId="14" fontId="11" fillId="0" borderId="29" xfId="7" applyNumberFormat="1" applyBorder="1" applyAlignment="1">
      <alignment horizontal="center"/>
    </xf>
    <xf numFmtId="0" fontId="12" fillId="0" borderId="30"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3"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3"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31" xfId="2" applyNumberFormat="1" applyFont="1" applyFill="1" applyBorder="1" applyAlignment="1">
      <alignment horizontal="left" vertical="center"/>
    </xf>
    <xf numFmtId="5" fontId="11" fillId="7" borderId="32" xfId="2" applyNumberFormat="1" applyFill="1" applyBorder="1" applyAlignment="1">
      <alignment horizontal="right" vertical="center"/>
    </xf>
    <xf numFmtId="42" fontId="11" fillId="7" borderId="31" xfId="2" applyNumberFormat="1" applyFill="1" applyBorder="1" applyAlignment="1">
      <alignment horizontal="right" vertical="center"/>
    </xf>
    <xf numFmtId="0" fontId="12" fillId="0" borderId="34" xfId="0" applyFont="1" applyBorder="1" applyAlignment="1">
      <alignment wrapText="1"/>
    </xf>
    <xf numFmtId="0" fontId="12" fillId="7" borderId="35"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31" xfId="2" applyNumberFormat="1" applyBorder="1" applyAlignment="1">
      <alignment horizontal="right" vertical="center"/>
    </xf>
    <xf numFmtId="0" fontId="12" fillId="0" borderId="36" xfId="0" applyFont="1" applyBorder="1" applyAlignment="1">
      <alignment horizontal="center"/>
    </xf>
    <xf numFmtId="14" fontId="11" fillId="0" borderId="37" xfId="7" applyNumberFormat="1" applyBorder="1" applyAlignment="1">
      <alignment horizontal="center"/>
    </xf>
    <xf numFmtId="14" fontId="11" fillId="0" borderId="38" xfId="7" applyNumberFormat="1" applyBorder="1" applyAlignment="1">
      <alignment horizontal="center"/>
    </xf>
    <xf numFmtId="14" fontId="11" fillId="0" borderId="35" xfId="7" applyNumberFormat="1" applyBorder="1" applyAlignment="1">
      <alignment horizontal="center"/>
    </xf>
    <xf numFmtId="14" fontId="11" fillId="0" borderId="31" xfId="7" applyNumberFormat="1" applyBorder="1" applyAlignment="1">
      <alignment horizontal="center"/>
    </xf>
    <xf numFmtId="0" fontId="11" fillId="0" borderId="6" xfId="0" applyFont="1" applyBorder="1" applyAlignment="1">
      <alignment horizontal="center"/>
    </xf>
    <xf numFmtId="1" fontId="12" fillId="0" borderId="0" xfId="0" applyNumberFormat="1" applyFont="1" applyBorder="1" applyAlignment="1">
      <alignment horizontal="center"/>
    </xf>
    <xf numFmtId="167" fontId="11" fillId="0" borderId="6" xfId="0" applyNumberFormat="1" applyFont="1" applyBorder="1" applyAlignment="1">
      <alignment horizontal="center"/>
    </xf>
    <xf numFmtId="167" fontId="11" fillId="0" borderId="0" xfId="0" applyNumberFormat="1" applyFont="1" applyBorder="1" applyAlignment="1">
      <alignment horizontal="right"/>
    </xf>
    <xf numFmtId="167" fontId="11" fillId="0" borderId="0" xfId="2" applyNumberFormat="1" applyBorder="1" applyAlignment="1">
      <alignment horizontal="right"/>
    </xf>
    <xf numFmtId="167" fontId="11" fillId="0" borderId="12" xfId="2" applyNumberFormat="1" applyBorder="1" applyAlignment="1">
      <alignment horizontal="right"/>
    </xf>
    <xf numFmtId="6" fontId="11" fillId="0" borderId="0" xfId="2" applyNumberFormat="1" applyBorder="1" applyAlignment="1">
      <alignment horizontal="right"/>
    </xf>
    <xf numFmtId="6" fontId="11" fillId="0" borderId="0" xfId="2" applyNumberFormat="1" applyBorder="1" applyAlignment="1">
      <alignment horizontal="center"/>
    </xf>
    <xf numFmtId="1" fontId="0" fillId="0" borderId="6" xfId="0" applyNumberFormat="1" applyBorder="1"/>
    <xf numFmtId="3" fontId="12" fillId="0" borderId="6" xfId="0" applyNumberFormat="1" applyFont="1" applyBorder="1" applyAlignment="1">
      <alignment horizontal="center"/>
    </xf>
    <xf numFmtId="3" fontId="12" fillId="0" borderId="0" xfId="0" applyNumberFormat="1" applyFont="1" applyBorder="1" applyAlignment="1">
      <alignment horizontal="right"/>
    </xf>
    <xf numFmtId="3" fontId="11" fillId="0" borderId="0" xfId="1" applyNumberFormat="1" applyBorder="1" applyAlignment="1">
      <alignment horizontal="right"/>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2" fillId="5" borderId="0" xfId="0" applyFont="1" applyFill="1" applyAlignment="1" applyProtection="1">
      <alignment vertical="top"/>
    </xf>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37" fillId="5" borderId="17" xfId="0"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0" fontId="0" fillId="0" borderId="0" xfId="0" applyProtection="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14" fontId="15" fillId="5" borderId="19" xfId="7" applyNumberFormat="1" applyFont="1" applyFill="1" applyBorder="1" applyProtection="1">
      <protection locked="0"/>
    </xf>
    <xf numFmtId="1" fontId="15" fillId="5" borderId="19" xfId="7" applyNumberFormat="1" applyFont="1" applyFill="1" applyBorder="1" applyProtection="1">
      <protection locked="0"/>
    </xf>
    <xf numFmtId="1" fontId="15" fillId="5" borderId="20" xfId="7" applyNumberFormat="1" applyFont="1" applyFill="1" applyBorder="1" applyProtection="1">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166" fontId="11" fillId="5" borderId="3" xfId="0" applyNumberFormat="1" applyFont="1" applyFill="1" applyBorder="1" applyAlignment="1" applyProtection="1">
      <alignment horizontal="right"/>
      <protection locked="0"/>
    </xf>
    <xf numFmtId="166" fontId="11" fillId="5" borderId="0" xfId="7" applyNumberFormat="1" applyFill="1" applyBorder="1" applyAlignment="1" applyProtection="1">
      <alignment horizontal="right"/>
      <protection locked="0"/>
    </xf>
    <xf numFmtId="166" fontId="11" fillId="5" borderId="0" xfId="2" applyNumberFormat="1" applyFill="1" applyBorder="1" applyAlignment="1" applyProtection="1">
      <alignment horizontal="right"/>
      <protection locked="0"/>
    </xf>
    <xf numFmtId="166" fontId="11" fillId="5" borderId="7" xfId="1" applyNumberFormat="1" applyFill="1" applyBorder="1" applyAlignment="1" applyProtection="1">
      <alignment horizontal="right"/>
      <protection locked="0"/>
    </xf>
    <xf numFmtId="1" fontId="11" fillId="5" borderId="3" xfId="0" applyNumberFormat="1" applyFon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11" fillId="5" borderId="7" xfId="1" applyNumberFormat="1" applyFill="1" applyBorder="1" applyAlignment="1" applyProtection="1">
      <alignment horizontal="right"/>
      <protection locked="0"/>
    </xf>
    <xf numFmtId="0" fontId="11" fillId="0" borderId="0" xfId="0" applyFont="1" applyAlignment="1" applyProtection="1">
      <alignment horizontal="center"/>
    </xf>
    <xf numFmtId="0" fontId="23" fillId="0" borderId="0" xfId="0" applyFont="1" applyProtection="1"/>
    <xf numFmtId="14" fontId="15" fillId="0" borderId="0" xfId="7" applyNumberFormat="1" applyFont="1" applyAlignment="1" applyProtection="1">
      <alignment horizontal="right"/>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15" fillId="0" borderId="0" xfId="7" applyFont="1" applyAlignment="1" applyProtection="1">
      <alignment horizontal="right"/>
    </xf>
    <xf numFmtId="0" fontId="39" fillId="0" borderId="0" xfId="0" applyFont="1" applyProtection="1"/>
    <xf numFmtId="0" fontId="39" fillId="0" borderId="0" xfId="0" applyFont="1" applyAlignment="1" applyProtection="1">
      <alignment horizontal="left" vertical="center"/>
    </xf>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12" fillId="0" borderId="0" xfId="0" applyFont="1" applyProtection="1"/>
    <xf numFmtId="0" fontId="22" fillId="0" borderId="0" xfId="0" applyFont="1" applyProtection="1"/>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12" fillId="0" borderId="6" xfId="0" applyNumberFormat="1" applyFont="1" applyBorder="1" applyAlignment="1" applyProtection="1">
      <alignment horizontal="center"/>
    </xf>
    <xf numFmtId="166" fontId="0" fillId="0" borderId="2" xfId="0" applyNumberFormat="1" applyBorder="1" applyProtection="1"/>
    <xf numFmtId="0" fontId="36" fillId="0" borderId="10" xfId="0" applyFont="1" applyBorder="1" applyProtection="1"/>
    <xf numFmtId="166" fontId="11" fillId="0" borderId="3" xfId="0" applyNumberFormat="1" applyFont="1" applyBorder="1" applyAlignment="1" applyProtection="1">
      <alignment horizontal="right"/>
    </xf>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166" fontId="0" fillId="0" borderId="0" xfId="0" applyNumberFormat="1" applyProtection="1"/>
    <xf numFmtId="0" fontId="24" fillId="0" borderId="10" xfId="0" applyFont="1" applyBorder="1" applyProtection="1"/>
    <xf numFmtId="166" fontId="11" fillId="0" borderId="0" xfId="1" applyNumberFormat="1" applyBorder="1" applyAlignment="1" applyProtection="1">
      <alignment horizontal="right"/>
    </xf>
    <xf numFmtId="166" fontId="11" fillId="0" borderId="7" xfId="1" applyNumberFormat="1" applyBorder="1" applyAlignment="1" applyProtection="1">
      <alignment horizontal="right"/>
    </xf>
    <xf numFmtId="166" fontId="11" fillId="0" borderId="0" xfId="1" applyNumberFormat="1" applyAlignment="1" applyProtection="1">
      <alignment horizontal="right"/>
    </xf>
    <xf numFmtId="166" fontId="11" fillId="0" borderId="0" xfId="7" applyNumberFormat="1" applyBorder="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11" fillId="0" borderId="12" xfId="2" applyNumberFormat="1" applyBorder="1" applyAlignment="1" applyProtection="1">
      <alignment horizontal="right"/>
    </xf>
    <xf numFmtId="166" fontId="0" fillId="0" borderId="5"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7" applyNumberFormat="1" applyAlignment="1" applyProtection="1">
      <alignment horizontal="right"/>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Border="1" applyAlignment="1" applyProtection="1">
      <alignment horizontal="right"/>
    </xf>
    <xf numFmtId="1" fontId="0" fillId="0" borderId="7" xfId="0" applyNumberFormat="1" applyBorder="1" applyAlignment="1" applyProtection="1">
      <alignment horizontal="right"/>
    </xf>
    <xf numFmtId="1" fontId="0" fillId="0" borderId="0" xfId="0" applyNumberFormat="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Border="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12" xfId="0" applyNumberFormat="1" applyBorder="1" applyAlignment="1" applyProtection="1">
      <alignment horizontal="right"/>
    </xf>
    <xf numFmtId="1" fontId="0" fillId="0" borderId="5"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Border="1" applyAlignment="1" applyProtection="1">
      <alignment horizontal="right"/>
    </xf>
    <xf numFmtId="1" fontId="11" fillId="0" borderId="0" xfId="1" applyNumberFormat="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1" fontId="11" fillId="0" borderId="12"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10"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10"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10"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10"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 fontId="11" fillId="0" borderId="10" xfId="0" applyNumberFormat="1" applyFont="1" applyBorder="1" applyProtection="1"/>
    <xf numFmtId="1" fontId="11" fillId="0" borderId="10"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6" fontId="11" fillId="0" borderId="11"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12" fillId="0" borderId="6" xfId="0"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1"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166" fontId="12" fillId="0" borderId="3" xfId="0" applyNumberFormat="1" applyFont="1" applyBorder="1" applyProtection="1"/>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4"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3" xfId="0" applyFont="1" applyFill="1" applyBorder="1" applyAlignment="1" applyProtection="1">
      <alignment horizontal="center"/>
    </xf>
    <xf numFmtId="0" fontId="0" fillId="0" borderId="3" xfId="0" applyBorder="1" applyProtection="1"/>
    <xf numFmtId="0" fontId="11" fillId="0" borderId="11" xfId="0" applyFont="1" applyBorder="1" applyProtection="1"/>
    <xf numFmtId="0" fontId="12" fillId="0" borderId="4" xfId="0" applyFont="1" applyBorder="1" applyAlignment="1" applyProtection="1">
      <alignment horizontal="center"/>
    </xf>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0" fontId="12" fillId="0" borderId="15" xfId="0" applyFont="1" applyBorder="1" applyProtection="1"/>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5" fontId="11" fillId="0" borderId="11" xfId="2" applyNumberFormat="1" applyBorder="1" applyAlignment="1" applyProtection="1">
      <alignment horizontal="right"/>
    </xf>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6" fontId="12" fillId="0" borderId="9" xfId="0" applyNumberFormat="1" applyFont="1" applyBorder="1" applyProtection="1"/>
    <xf numFmtId="167" fontId="12" fillId="0" borderId="10" xfId="0" applyNumberFormat="1" applyFont="1" applyBorder="1" applyProtection="1"/>
    <xf numFmtId="166" fontId="11" fillId="0" borderId="0" xfId="1" applyNumberFormat="1" applyProtection="1"/>
    <xf numFmtId="0" fontId="12" fillId="7" borderId="10" xfId="0" applyFont="1" applyFill="1" applyBorder="1" applyAlignment="1" applyProtection="1">
      <alignment horizontal="center"/>
    </xf>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39" fillId="0" borderId="0" xfId="0" applyFont="1" applyProtection="1">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1" fontId="11" fillId="0" borderId="0" xfId="0" applyNumberFormat="1" applyFont="1" applyAlignment="1" applyProtection="1">
      <alignment horizontal="center"/>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37" fillId="0" borderId="0" xfId="0" applyFont="1" applyAlignment="1" applyProtection="1">
      <alignment horizontal="left" wrapText="1"/>
      <protection locked="0"/>
    </xf>
    <xf numFmtId="0" fontId="37" fillId="0" borderId="0" xfId="0" applyFont="1" applyAlignment="1" applyProtection="1">
      <alignment horizontal="centerContinuous" wrapText="1"/>
      <protection locked="0"/>
    </xf>
    <xf numFmtId="0" fontId="37" fillId="0" borderId="13" xfId="0" applyFont="1" applyBorder="1" applyAlignment="1" applyProtection="1">
      <alignment horizontal="center"/>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2</xdr:row>
          <xdr:rowOff>352425</xdr:rowOff>
        </xdr:from>
        <xdr:to>
          <xdr:col>4</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tabSelected="1" workbookViewId="0"/>
  </sheetViews>
  <sheetFormatPr defaultColWidth="8.7109375" defaultRowHeight="12.75" x14ac:dyDescent="0.2"/>
  <cols>
    <col min="1" max="1" width="8.85546875" customWidth="1"/>
    <col min="2" max="2" width="8.85546875" style="20" customWidth="1"/>
    <col min="3" max="3" width="137" customWidth="1"/>
  </cols>
  <sheetData>
    <row r="1" spans="2:4" ht="32.450000000000003" customHeight="1" x14ac:dyDescent="0.2">
      <c r="B1" s="162" t="s">
        <v>166</v>
      </c>
      <c r="C1" s="20"/>
    </row>
    <row r="2" spans="2:4" ht="69.95" customHeight="1" x14ac:dyDescent="0.2">
      <c r="B2"/>
      <c r="C2" s="17" t="s">
        <v>167</v>
      </c>
    </row>
    <row r="3" spans="2:4" ht="30.6" customHeight="1" x14ac:dyDescent="0.2">
      <c r="C3" s="20"/>
    </row>
    <row r="4" spans="2:4" ht="178.5" x14ac:dyDescent="0.2">
      <c r="B4"/>
      <c r="C4" s="17" t="s">
        <v>99</v>
      </c>
    </row>
    <row r="5" spans="2:4" x14ac:dyDescent="0.2">
      <c r="B5" s="9" t="s">
        <v>59</v>
      </c>
      <c r="C5" s="19" t="s">
        <v>100</v>
      </c>
    </row>
    <row r="6" spans="2:4" x14ac:dyDescent="0.2">
      <c r="B6" s="10" t="s">
        <v>68</v>
      </c>
      <c r="C6" s="55" t="s">
        <v>101</v>
      </c>
    </row>
    <row r="7" spans="2:4" x14ac:dyDescent="0.2">
      <c r="B7" s="11" t="s">
        <v>58</v>
      </c>
      <c r="C7" s="55" t="s">
        <v>102</v>
      </c>
    </row>
    <row r="9" spans="2:4" x14ac:dyDescent="0.2">
      <c r="B9" s="18" t="s">
        <v>184</v>
      </c>
    </row>
    <row r="10" spans="2:4" x14ac:dyDescent="0.2">
      <c r="B10" s="18" t="s">
        <v>185</v>
      </c>
    </row>
    <row r="12" spans="2:4" ht="25.5" x14ac:dyDescent="0.2">
      <c r="B12" s="12" t="s">
        <v>64</v>
      </c>
      <c r="C12" s="144" t="s">
        <v>168</v>
      </c>
    </row>
    <row r="13" spans="2:4" x14ac:dyDescent="0.2">
      <c r="B13" s="13"/>
      <c r="C13" s="18"/>
    </row>
    <row r="14" spans="2:4" x14ac:dyDescent="0.2">
      <c r="B14" s="14" t="s">
        <v>103</v>
      </c>
      <c r="C14" s="144"/>
    </row>
    <row r="15" spans="2:4" ht="89.25" x14ac:dyDescent="0.2">
      <c r="B15"/>
      <c r="C15" s="17" t="s">
        <v>169</v>
      </c>
      <c r="D15" s="17"/>
    </row>
    <row r="16" spans="2:4" x14ac:dyDescent="0.2">
      <c r="B16" s="13"/>
      <c r="C16" s="144"/>
    </row>
    <row r="17" spans="2:4" x14ac:dyDescent="0.2">
      <c r="B17" s="14" t="s">
        <v>67</v>
      </c>
      <c r="C17" s="144"/>
    </row>
    <row r="18" spans="2:4" ht="78.95" customHeight="1" x14ac:dyDescent="0.2">
      <c r="B18" s="14"/>
      <c r="C18" s="17" t="s">
        <v>104</v>
      </c>
      <c r="D18" s="17"/>
    </row>
    <row r="19" spans="2:4" x14ac:dyDescent="0.2">
      <c r="B19" s="13"/>
      <c r="C19" s="144"/>
    </row>
    <row r="20" spans="2:4" x14ac:dyDescent="0.2">
      <c r="B20" s="14" t="s">
        <v>66</v>
      </c>
      <c r="C20" s="144"/>
    </row>
    <row r="21" spans="2:4" ht="153" x14ac:dyDescent="0.2">
      <c r="B21" s="14"/>
      <c r="C21" s="144" t="s">
        <v>182</v>
      </c>
    </row>
    <row r="22" spans="2:4" x14ac:dyDescent="0.2">
      <c r="B22" s="13"/>
      <c r="C22" s="144"/>
    </row>
    <row r="23" spans="2:4" x14ac:dyDescent="0.2">
      <c r="B23" s="14" t="s">
        <v>73</v>
      </c>
      <c r="C23" s="14"/>
    </row>
    <row r="24" spans="2:4" x14ac:dyDescent="0.2">
      <c r="B24" s="14"/>
      <c r="C24" s="14"/>
    </row>
    <row r="25" spans="2:4" x14ac:dyDescent="0.2">
      <c r="B25" s="48" t="s">
        <v>183</v>
      </c>
    </row>
    <row r="26" spans="2:4" x14ac:dyDescent="0.2">
      <c r="B26" s="48"/>
    </row>
    <row r="27" spans="2:4" x14ac:dyDescent="0.2">
      <c r="B27" s="14"/>
      <c r="C27" s="147" t="s">
        <v>105</v>
      </c>
    </row>
    <row r="28" spans="2:4" x14ac:dyDescent="0.2">
      <c r="B28" s="14"/>
      <c r="C28" s="147" t="s">
        <v>106</v>
      </c>
    </row>
    <row r="29" spans="2:4" x14ac:dyDescent="0.2">
      <c r="B29" s="14"/>
      <c r="C29" s="147" t="s">
        <v>170</v>
      </c>
    </row>
    <row r="30" spans="2:4" x14ac:dyDescent="0.2">
      <c r="B30" s="14"/>
      <c r="C30" s="147" t="s">
        <v>171</v>
      </c>
    </row>
    <row r="31" spans="2:4" x14ac:dyDescent="0.2">
      <c r="B31" s="14"/>
      <c r="C31" s="163"/>
    </row>
    <row r="32" spans="2:4" x14ac:dyDescent="0.2">
      <c r="B32" s="14"/>
      <c r="C32" s="164" t="s">
        <v>172</v>
      </c>
    </row>
    <row r="33" spans="2:3" x14ac:dyDescent="0.2">
      <c r="B33" s="14"/>
      <c r="C33" s="163" t="s">
        <v>173</v>
      </c>
    </row>
    <row r="34" spans="2:3" ht="25.5" x14ac:dyDescent="0.2">
      <c r="B34" s="14"/>
      <c r="C34" s="163" t="s">
        <v>174</v>
      </c>
    </row>
    <row r="35" spans="2:3" ht="25.5" x14ac:dyDescent="0.2">
      <c r="C35" s="163" t="s">
        <v>175</v>
      </c>
    </row>
    <row r="36" spans="2:3" x14ac:dyDescent="0.2">
      <c r="C36" s="147"/>
    </row>
    <row r="37" spans="2:3" x14ac:dyDescent="0.2">
      <c r="B37" s="2" t="s">
        <v>176</v>
      </c>
    </row>
    <row r="38" spans="2:3" ht="12.6" customHeight="1" x14ac:dyDescent="0.2"/>
    <row r="39" spans="2:3" ht="12.6" customHeight="1" x14ac:dyDescent="0.25">
      <c r="B39" s="143" t="s">
        <v>156</v>
      </c>
      <c r="C39" s="7"/>
    </row>
    <row r="40" spans="2:3" ht="12.6" customHeight="1" x14ac:dyDescent="0.25">
      <c r="B40" s="7"/>
      <c r="C40" s="7"/>
    </row>
    <row r="41" spans="2:3" ht="71.099999999999994" customHeight="1" x14ac:dyDescent="0.2">
      <c r="B41"/>
      <c r="C41" s="16" t="s">
        <v>107</v>
      </c>
    </row>
    <row r="42" spans="2:3" ht="12.6" customHeight="1" x14ac:dyDescent="0.2">
      <c r="B42" s="15"/>
      <c r="C42" s="15"/>
    </row>
    <row r="43" spans="2:3" ht="15.75" x14ac:dyDescent="0.25">
      <c r="B43" s="143" t="s">
        <v>157</v>
      </c>
      <c r="C43" s="8"/>
    </row>
    <row r="44" spans="2:3" ht="15.75" x14ac:dyDescent="0.25">
      <c r="B44" s="7"/>
      <c r="C44" s="8"/>
    </row>
    <row r="45" spans="2:3" ht="52.5" customHeight="1" x14ac:dyDescent="0.2">
      <c r="B45"/>
      <c r="C45" s="16" t="s">
        <v>108</v>
      </c>
    </row>
    <row r="46" spans="2:3" x14ac:dyDescent="0.2">
      <c r="B46" s="17"/>
      <c r="C46" s="17"/>
    </row>
    <row r="47" spans="2:3" ht="15.75" x14ac:dyDescent="0.25">
      <c r="B47" s="143" t="s">
        <v>158</v>
      </c>
    </row>
    <row r="48" spans="2:3" ht="15.75" x14ac:dyDescent="0.25">
      <c r="B48" s="7"/>
    </row>
    <row r="49" spans="2:3" ht="42.6" customHeight="1" x14ac:dyDescent="0.2">
      <c r="B49"/>
      <c r="C49" s="16" t="s">
        <v>109</v>
      </c>
    </row>
    <row r="50" spans="2:3" ht="12.6" customHeight="1" x14ac:dyDescent="0.2">
      <c r="B50" s="145"/>
      <c r="C50" s="145"/>
    </row>
    <row r="51" spans="2:3" ht="15.75" x14ac:dyDescent="0.25">
      <c r="B51" s="143" t="s">
        <v>159</v>
      </c>
      <c r="C51" s="20"/>
    </row>
    <row r="52" spans="2:3" x14ac:dyDescent="0.2">
      <c r="C52" s="20"/>
    </row>
    <row r="53" spans="2:3" ht="27" customHeight="1" x14ac:dyDescent="0.2">
      <c r="B53"/>
      <c r="C53" s="16" t="s">
        <v>110</v>
      </c>
    </row>
    <row r="54" spans="2:3" ht="14.45" customHeight="1" x14ac:dyDescent="0.2">
      <c r="B54" s="16"/>
      <c r="C54" s="16"/>
    </row>
    <row r="55" spans="2:3" x14ac:dyDescent="0.2">
      <c r="C55" s="20"/>
    </row>
    <row r="56" spans="2:3" ht="15.75" x14ac:dyDescent="0.25">
      <c r="B56" s="143" t="s">
        <v>63</v>
      </c>
      <c r="C56" s="20"/>
    </row>
    <row r="57" spans="2:3" x14ac:dyDescent="0.2">
      <c r="C57" s="20"/>
    </row>
    <row r="58" spans="2:3" ht="50.1" customHeight="1" x14ac:dyDescent="0.2">
      <c r="B58"/>
      <c r="C58" s="144" t="s">
        <v>111</v>
      </c>
    </row>
    <row r="59" spans="2:3" x14ac:dyDescent="0.2">
      <c r="B59" s="144"/>
      <c r="C59" s="144"/>
    </row>
    <row r="60" spans="2:3" ht="15.75" x14ac:dyDescent="0.25">
      <c r="B60" s="143" t="s">
        <v>151</v>
      </c>
      <c r="C60" s="144"/>
    </row>
    <row r="61" spans="2:3" ht="12.6" customHeight="1" x14ac:dyDescent="0.2">
      <c r="B61"/>
      <c r="C61" s="144" t="s">
        <v>152</v>
      </c>
    </row>
    <row r="62" spans="2:3" ht="15" x14ac:dyDescent="0.2">
      <c r="B62" s="145"/>
      <c r="C62" s="144" t="s">
        <v>153</v>
      </c>
    </row>
    <row r="63" spans="2:3" x14ac:dyDescent="0.2">
      <c r="B63"/>
      <c r="C63" s="144" t="s">
        <v>177</v>
      </c>
    </row>
    <row r="64" spans="2:3" x14ac:dyDescent="0.2">
      <c r="C64" s="8"/>
    </row>
    <row r="65" spans="2:3" ht="15.75" x14ac:dyDescent="0.25">
      <c r="B65" s="143"/>
      <c r="C65" s="8"/>
    </row>
    <row r="66" spans="2:3" x14ac:dyDescent="0.2">
      <c r="C66" s="8"/>
    </row>
    <row r="67" spans="2:3" x14ac:dyDescent="0.2">
      <c r="C67" s="8"/>
    </row>
    <row r="68" spans="2:3" ht="14.45" customHeight="1" x14ac:dyDescent="0.2"/>
    <row r="72" spans="2:3" x14ac:dyDescent="0.2">
      <c r="B72"/>
    </row>
    <row r="73" spans="2:3" x14ac:dyDescent="0.2">
      <c r="B73"/>
    </row>
    <row r="74" spans="2:3" x14ac:dyDescent="0.2">
      <c r="B74"/>
    </row>
    <row r="76" spans="2:3" ht="12.6" customHeight="1" x14ac:dyDescent="0.2"/>
  </sheetData>
  <sheetProtection algorithmName="SHA-512" hashValue="+IkrwjMsQ/FnmIo8+cGaMEC5GJ8iDCLwAK7ig6oVZjbF7sIHr83tdtT+h1PiFv9nP0Djm/Pym6z3Z5zV2nJIqw==" saltValue="mNdHUAGmJ5uRvoU78Lohkw=="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heetViews>
  <sheetFormatPr defaultColWidth="8.7109375" defaultRowHeight="12.75" x14ac:dyDescent="0.2"/>
  <cols>
    <col min="1" max="1" width="8.7109375" style="426"/>
    <col min="2" max="2" width="42.85546875" style="426" customWidth="1"/>
    <col min="3" max="3" width="4.28515625" style="490" customWidth="1"/>
    <col min="4" max="8" width="15.140625" style="426" customWidth="1"/>
    <col min="9" max="33" width="15.140625" style="426" hidden="1" customWidth="1"/>
    <col min="34" max="16384" width="8.7109375" style="426"/>
  </cols>
  <sheetData>
    <row r="1" spans="1:33" ht="27.95" customHeight="1" x14ac:dyDescent="0.2">
      <c r="A1" s="424"/>
      <c r="B1" s="424"/>
      <c r="C1" s="424"/>
    </row>
    <row r="2" spans="1:33" x14ac:dyDescent="0.2">
      <c r="E2" s="491"/>
      <c r="F2" s="492"/>
      <c r="G2" s="492"/>
      <c r="H2" s="494"/>
    </row>
    <row r="3" spans="1:33" ht="15" x14ac:dyDescent="0.25">
      <c r="B3" s="432" t="s">
        <v>18</v>
      </c>
      <c r="D3" s="525"/>
      <c r="E3" s="491"/>
      <c r="F3" s="496"/>
      <c r="G3" s="496"/>
      <c r="H3" s="494"/>
    </row>
    <row r="4" spans="1:33" x14ac:dyDescent="0.2">
      <c r="D4" s="525"/>
      <c r="E4" s="525"/>
      <c r="F4" s="525"/>
      <c r="G4" s="525"/>
      <c r="H4" s="525"/>
    </row>
    <row r="5" spans="1:33" s="526" customFormat="1" ht="15.75" x14ac:dyDescent="0.25">
      <c r="B5" s="497" t="s">
        <v>125</v>
      </c>
      <c r="C5" s="527"/>
      <c r="D5" s="528"/>
      <c r="E5" s="528"/>
      <c r="F5" s="528"/>
      <c r="G5" s="528"/>
      <c r="H5" s="528"/>
    </row>
    <row r="6" spans="1:33" s="528" customFormat="1" ht="15.75" x14ac:dyDescent="0.25">
      <c r="B6" s="497" t="s">
        <v>126</v>
      </c>
      <c r="C6" s="529"/>
    </row>
    <row r="7" spans="1:33" s="528" customFormat="1" ht="15.75" x14ac:dyDescent="0.25">
      <c r="B7" s="497" t="s">
        <v>127</v>
      </c>
      <c r="C7" s="529"/>
    </row>
    <row r="8" spans="1:33" x14ac:dyDescent="0.2">
      <c r="D8" s="525"/>
      <c r="E8" s="525"/>
      <c r="F8" s="525"/>
      <c r="G8" s="525"/>
      <c r="H8" s="525"/>
    </row>
    <row r="9" spans="1:33" ht="13.5" thickBot="1" x14ac:dyDescent="0.25">
      <c r="B9" s="453" t="s">
        <v>16</v>
      </c>
      <c r="C9" s="500"/>
    </row>
    <row r="10" spans="1:33" x14ac:dyDescent="0.2">
      <c r="B10" s="530"/>
      <c r="C10" s="531"/>
      <c r="D10" s="532" t="s">
        <v>0</v>
      </c>
      <c r="E10" s="441"/>
      <c r="F10" s="441"/>
      <c r="G10" s="441"/>
      <c r="H10" s="442"/>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2"/>
    </row>
    <row r="11" spans="1:33" ht="13.5" thickBot="1" x14ac:dyDescent="0.25">
      <c r="B11" s="533"/>
      <c r="C11" s="534"/>
      <c r="D11" s="535">
        <f>'DY Def'!B$5</f>
        <v>1</v>
      </c>
      <c r="E11" s="507">
        <f>'DY Def'!C$5</f>
        <v>2</v>
      </c>
      <c r="F11" s="507">
        <f>'DY Def'!D$5</f>
        <v>3</v>
      </c>
      <c r="G11" s="507">
        <f>'DY Def'!E$5</f>
        <v>4</v>
      </c>
      <c r="H11" s="536">
        <f>'DY Def'!F$5</f>
        <v>5</v>
      </c>
      <c r="I11" s="507">
        <f>'DY Def'!G$5</f>
        <v>6</v>
      </c>
      <c r="J11" s="507">
        <f>'DY Def'!H$5</f>
        <v>7</v>
      </c>
      <c r="K11" s="507">
        <f>'DY Def'!I$5</f>
        <v>8</v>
      </c>
      <c r="L11" s="507">
        <f>'DY Def'!J$5</f>
        <v>9</v>
      </c>
      <c r="M11" s="507">
        <f>'DY Def'!K$5</f>
        <v>10</v>
      </c>
      <c r="N11" s="507">
        <f>'DY Def'!L$5</f>
        <v>11</v>
      </c>
      <c r="O11" s="507">
        <f>'DY Def'!M$5</f>
        <v>12</v>
      </c>
      <c r="P11" s="507">
        <f>'DY Def'!N$5</f>
        <v>13</v>
      </c>
      <c r="Q11" s="507">
        <f>'DY Def'!O$5</f>
        <v>14</v>
      </c>
      <c r="R11" s="507">
        <f>'DY Def'!P$5</f>
        <v>15</v>
      </c>
      <c r="S11" s="507">
        <f>'DY Def'!Q$5</f>
        <v>16</v>
      </c>
      <c r="T11" s="507">
        <f>'DY Def'!R$5</f>
        <v>17</v>
      </c>
      <c r="U11" s="507">
        <f>'DY Def'!S$5</f>
        <v>18</v>
      </c>
      <c r="V11" s="507">
        <f>'DY Def'!T$5</f>
        <v>19</v>
      </c>
      <c r="W11" s="507">
        <f>'DY Def'!U$5</f>
        <v>20</v>
      </c>
      <c r="X11" s="507">
        <f>'DY Def'!V$5</f>
        <v>21</v>
      </c>
      <c r="Y11" s="507">
        <f>'DY Def'!W$5</f>
        <v>22</v>
      </c>
      <c r="Z11" s="507">
        <f>'DY Def'!X$5</f>
        <v>23</v>
      </c>
      <c r="AA11" s="507">
        <f>'DY Def'!Y$5</f>
        <v>24</v>
      </c>
      <c r="AB11" s="507">
        <f>'DY Def'!Z$5</f>
        <v>25</v>
      </c>
      <c r="AC11" s="507">
        <f>'DY Def'!AA$5</f>
        <v>26</v>
      </c>
      <c r="AD11" s="507">
        <f>'DY Def'!AB$5</f>
        <v>27</v>
      </c>
      <c r="AE11" s="507">
        <f>'DY Def'!AC$5</f>
        <v>28</v>
      </c>
      <c r="AF11" s="507">
        <f>'DY Def'!AD$5</f>
        <v>29</v>
      </c>
      <c r="AG11" s="536">
        <f>'DY Def'!AE$5</f>
        <v>30</v>
      </c>
    </row>
    <row r="12" spans="1:33" x14ac:dyDescent="0.2">
      <c r="B12" s="533"/>
      <c r="C12" s="534"/>
      <c r="D12" s="537"/>
      <c r="E12" s="508"/>
      <c r="F12" s="508"/>
      <c r="G12" s="508"/>
      <c r="H12" s="538"/>
      <c r="I12" s="539"/>
      <c r="J12" s="539"/>
      <c r="K12" s="539"/>
      <c r="L12" s="539"/>
      <c r="M12" s="539"/>
      <c r="N12" s="539"/>
      <c r="O12" s="539"/>
      <c r="P12" s="539"/>
      <c r="Q12" s="539"/>
      <c r="R12" s="539"/>
      <c r="S12" s="539"/>
      <c r="T12" s="539"/>
      <c r="U12" s="539"/>
      <c r="V12" s="539"/>
      <c r="W12" s="539"/>
      <c r="X12" s="508"/>
      <c r="Y12" s="508"/>
      <c r="Z12" s="508"/>
      <c r="AA12" s="508"/>
      <c r="AB12" s="508"/>
      <c r="AC12" s="508"/>
      <c r="AD12" s="508"/>
      <c r="AE12" s="508"/>
      <c r="AF12" s="508"/>
      <c r="AG12" s="538"/>
    </row>
    <row r="13" spans="1:33" hidden="1" x14ac:dyDescent="0.2">
      <c r="B13" s="540" t="s">
        <v>84</v>
      </c>
      <c r="C13" s="534"/>
      <c r="D13" s="541"/>
      <c r="E13" s="542"/>
      <c r="F13" s="542"/>
      <c r="G13" s="542"/>
      <c r="H13" s="543"/>
      <c r="I13" s="544"/>
      <c r="J13" s="544"/>
      <c r="K13" s="544"/>
      <c r="L13" s="544"/>
      <c r="M13" s="544"/>
      <c r="N13" s="544"/>
      <c r="O13" s="544"/>
      <c r="P13" s="544"/>
      <c r="Q13" s="544"/>
      <c r="R13" s="544"/>
      <c r="S13" s="544"/>
      <c r="T13" s="544"/>
      <c r="U13" s="544"/>
      <c r="V13" s="544"/>
      <c r="W13" s="544"/>
      <c r="X13" s="511"/>
      <c r="Y13" s="511"/>
      <c r="Z13" s="511"/>
      <c r="AA13" s="511"/>
      <c r="AB13" s="511"/>
      <c r="AC13" s="511"/>
      <c r="AD13" s="511"/>
      <c r="AE13" s="511"/>
      <c r="AF13" s="511"/>
      <c r="AG13" s="543"/>
    </row>
    <row r="14" spans="1:33" hidden="1" x14ac:dyDescent="0.2">
      <c r="B14" s="545" t="str">
        <f>IFERROR(VLOOKUP(C14,'MEG Def'!$A$7:$B$12,2),"")</f>
        <v/>
      </c>
      <c r="C14" s="534"/>
      <c r="D14" s="541"/>
      <c r="E14" s="546"/>
      <c r="F14" s="546"/>
      <c r="G14" s="546"/>
      <c r="H14" s="547"/>
      <c r="I14" s="548"/>
      <c r="J14" s="548"/>
      <c r="K14" s="548"/>
      <c r="L14" s="548"/>
      <c r="M14" s="511"/>
      <c r="N14" s="511"/>
      <c r="O14" s="511"/>
      <c r="P14" s="511"/>
      <c r="Q14" s="511"/>
      <c r="R14" s="511"/>
      <c r="S14" s="511"/>
      <c r="T14" s="511"/>
      <c r="U14" s="511"/>
      <c r="V14" s="511"/>
      <c r="W14" s="511"/>
      <c r="X14" s="511"/>
      <c r="Y14" s="511"/>
      <c r="Z14" s="511"/>
      <c r="AA14" s="511"/>
      <c r="AB14" s="511"/>
      <c r="AC14" s="511"/>
      <c r="AD14" s="511"/>
      <c r="AE14" s="511"/>
      <c r="AF14" s="511"/>
      <c r="AG14" s="543"/>
    </row>
    <row r="15" spans="1:33" hidden="1" x14ac:dyDescent="0.2">
      <c r="B15" s="545" t="str">
        <f>IFERROR(VLOOKUP(C15,'MEG Def'!$A$7:$B$12,2),"")</f>
        <v/>
      </c>
      <c r="C15" s="534"/>
      <c r="D15" s="541"/>
      <c r="E15" s="546"/>
      <c r="F15" s="546"/>
      <c r="G15" s="546"/>
      <c r="H15" s="547"/>
      <c r="I15" s="548"/>
      <c r="J15" s="548"/>
      <c r="K15" s="548"/>
      <c r="L15" s="548"/>
      <c r="M15" s="511"/>
      <c r="N15" s="511"/>
      <c r="O15" s="511"/>
      <c r="P15" s="511"/>
      <c r="Q15" s="511"/>
      <c r="R15" s="511"/>
      <c r="S15" s="511"/>
      <c r="T15" s="511"/>
      <c r="U15" s="511"/>
      <c r="V15" s="511"/>
      <c r="W15" s="511"/>
      <c r="X15" s="511"/>
      <c r="Y15" s="511"/>
      <c r="Z15" s="511"/>
      <c r="AA15" s="511"/>
      <c r="AB15" s="511"/>
      <c r="AC15" s="511"/>
      <c r="AD15" s="511"/>
      <c r="AE15" s="511"/>
      <c r="AF15" s="511"/>
      <c r="AG15" s="543"/>
    </row>
    <row r="16" spans="1:33" hidden="1" x14ac:dyDescent="0.2">
      <c r="B16" s="545" t="str">
        <f>IFERROR(VLOOKUP(C16,'MEG Def'!$A$7:$B$12,2),"")</f>
        <v/>
      </c>
      <c r="C16" s="534"/>
      <c r="D16" s="541"/>
      <c r="E16" s="546"/>
      <c r="F16" s="546"/>
      <c r="G16" s="546"/>
      <c r="H16" s="547"/>
      <c r="I16" s="548"/>
      <c r="J16" s="548"/>
      <c r="K16" s="548"/>
      <c r="L16" s="548"/>
      <c r="M16" s="511"/>
      <c r="N16" s="511"/>
      <c r="O16" s="511"/>
      <c r="P16" s="511"/>
      <c r="Q16" s="511"/>
      <c r="R16" s="511"/>
      <c r="S16" s="511"/>
      <c r="T16" s="511"/>
      <c r="U16" s="511"/>
      <c r="V16" s="511"/>
      <c r="W16" s="511"/>
      <c r="X16" s="511"/>
      <c r="Y16" s="511"/>
      <c r="Z16" s="511"/>
      <c r="AA16" s="511"/>
      <c r="AB16" s="511"/>
      <c r="AC16" s="511"/>
      <c r="AD16" s="511"/>
      <c r="AE16" s="511"/>
      <c r="AF16" s="511"/>
      <c r="AG16" s="543"/>
    </row>
    <row r="17" spans="2:33" hidden="1" x14ac:dyDescent="0.2">
      <c r="B17" s="545" t="str">
        <f>IFERROR(VLOOKUP(C17,'MEG Def'!$A$7:$B$12,2),"")</f>
        <v/>
      </c>
      <c r="C17" s="534"/>
      <c r="D17" s="541"/>
      <c r="E17" s="549"/>
      <c r="F17" s="549"/>
      <c r="G17" s="549"/>
      <c r="H17" s="547"/>
      <c r="I17" s="548"/>
      <c r="J17" s="548"/>
      <c r="K17" s="548"/>
      <c r="L17" s="548"/>
      <c r="M17" s="511"/>
      <c r="N17" s="511"/>
      <c r="O17" s="511"/>
      <c r="P17" s="511"/>
      <c r="Q17" s="511"/>
      <c r="R17" s="511"/>
      <c r="S17" s="511"/>
      <c r="T17" s="511"/>
      <c r="U17" s="511"/>
      <c r="V17" s="511"/>
      <c r="W17" s="511"/>
      <c r="X17" s="511"/>
      <c r="Y17" s="511"/>
      <c r="Z17" s="511"/>
      <c r="AA17" s="511"/>
      <c r="AB17" s="511"/>
      <c r="AC17" s="511"/>
      <c r="AD17" s="511"/>
      <c r="AE17" s="511"/>
      <c r="AF17" s="511"/>
      <c r="AG17" s="543"/>
    </row>
    <row r="18" spans="2:33" hidden="1" x14ac:dyDescent="0.2">
      <c r="B18" s="545" t="str">
        <f>IFERROR(VLOOKUP(C18,'MEG Def'!$A$7:$B$12,2),"")</f>
        <v/>
      </c>
      <c r="C18" s="534"/>
      <c r="D18" s="541"/>
      <c r="E18" s="549"/>
      <c r="F18" s="549"/>
      <c r="G18" s="549"/>
      <c r="H18" s="547"/>
      <c r="I18" s="548"/>
      <c r="J18" s="548"/>
      <c r="K18" s="548"/>
      <c r="L18" s="548"/>
      <c r="M18" s="511"/>
      <c r="N18" s="511"/>
      <c r="O18" s="511"/>
      <c r="P18" s="511"/>
      <c r="Q18" s="511"/>
      <c r="R18" s="511"/>
      <c r="S18" s="511"/>
      <c r="T18" s="511"/>
      <c r="U18" s="511"/>
      <c r="V18" s="511"/>
      <c r="W18" s="511"/>
      <c r="X18" s="511"/>
      <c r="Y18" s="511"/>
      <c r="Z18" s="511"/>
      <c r="AA18" s="511"/>
      <c r="AB18" s="511"/>
      <c r="AC18" s="511"/>
      <c r="AD18" s="511"/>
      <c r="AE18" s="511"/>
      <c r="AF18" s="511"/>
      <c r="AG18" s="543"/>
    </row>
    <row r="19" spans="2:33" hidden="1" x14ac:dyDescent="0.2">
      <c r="B19" s="545"/>
      <c r="C19" s="534"/>
      <c r="D19" s="541"/>
      <c r="E19" s="542"/>
      <c r="F19" s="542"/>
      <c r="G19" s="542"/>
      <c r="H19" s="543"/>
      <c r="I19" s="511"/>
      <c r="J19" s="511"/>
      <c r="K19" s="511"/>
      <c r="L19" s="511"/>
      <c r="M19" s="544"/>
      <c r="N19" s="544"/>
      <c r="O19" s="544"/>
      <c r="P19" s="544"/>
      <c r="Q19" s="544"/>
      <c r="R19" s="544"/>
      <c r="S19" s="544"/>
      <c r="T19" s="544"/>
      <c r="U19" s="544"/>
      <c r="V19" s="544"/>
      <c r="W19" s="544"/>
      <c r="X19" s="511"/>
      <c r="Y19" s="511"/>
      <c r="Z19" s="511"/>
      <c r="AA19" s="511"/>
      <c r="AB19" s="511"/>
      <c r="AC19" s="511"/>
      <c r="AD19" s="511"/>
      <c r="AE19" s="511"/>
      <c r="AF19" s="511"/>
      <c r="AG19" s="543"/>
    </row>
    <row r="20" spans="2:33" hidden="1" x14ac:dyDescent="0.2">
      <c r="B20" s="550" t="s">
        <v>86</v>
      </c>
      <c r="C20" s="534"/>
      <c r="D20" s="551"/>
      <c r="E20" s="552"/>
      <c r="F20" s="552"/>
      <c r="G20" s="552"/>
      <c r="H20" s="553"/>
      <c r="I20" s="516"/>
      <c r="J20" s="516"/>
      <c r="K20" s="516"/>
      <c r="L20" s="516"/>
      <c r="M20" s="544"/>
      <c r="N20" s="544"/>
      <c r="O20" s="544"/>
      <c r="P20" s="544"/>
      <c r="Q20" s="544"/>
      <c r="R20" s="544"/>
      <c r="S20" s="544"/>
      <c r="T20" s="544"/>
      <c r="U20" s="544"/>
      <c r="V20" s="544"/>
      <c r="W20" s="544"/>
      <c r="X20" s="516"/>
      <c r="Y20" s="516"/>
      <c r="Z20" s="516"/>
      <c r="AA20" s="516"/>
      <c r="AB20" s="516"/>
      <c r="AC20" s="516"/>
      <c r="AD20" s="516"/>
      <c r="AE20" s="516"/>
      <c r="AF20" s="516"/>
      <c r="AG20" s="553"/>
    </row>
    <row r="21" spans="2:33" hidden="1" x14ac:dyDescent="0.2">
      <c r="B21" s="545" t="str">
        <f>IFERROR(VLOOKUP(C21,'MEG Def'!$A$21:$B$26,2),"")</f>
        <v/>
      </c>
      <c r="C21" s="534"/>
      <c r="D21" s="541"/>
      <c r="E21" s="549"/>
      <c r="F21" s="552"/>
      <c r="G21" s="552"/>
      <c r="H21" s="547"/>
      <c r="I21" s="548"/>
      <c r="J21" s="548"/>
      <c r="K21" s="548"/>
      <c r="L21" s="548"/>
      <c r="M21" s="511"/>
      <c r="N21" s="511"/>
      <c r="O21" s="511"/>
      <c r="P21" s="511"/>
      <c r="Q21" s="511"/>
      <c r="R21" s="511"/>
      <c r="S21" s="511"/>
      <c r="T21" s="511"/>
      <c r="U21" s="511"/>
      <c r="V21" s="511"/>
      <c r="W21" s="511"/>
      <c r="X21" s="511"/>
      <c r="Y21" s="511"/>
      <c r="Z21" s="511"/>
      <c r="AA21" s="511"/>
      <c r="AB21" s="511"/>
      <c r="AC21" s="511"/>
      <c r="AD21" s="511"/>
      <c r="AE21" s="511"/>
      <c r="AF21" s="511"/>
      <c r="AG21" s="543"/>
    </row>
    <row r="22" spans="2:33" hidden="1" x14ac:dyDescent="0.2">
      <c r="B22" s="545" t="str">
        <f>IFERROR(VLOOKUP(C22,'MEG Def'!$A$21:$B$26,2),"")</f>
        <v/>
      </c>
      <c r="C22" s="534"/>
      <c r="D22" s="541"/>
      <c r="E22" s="552"/>
      <c r="F22" s="552"/>
      <c r="G22" s="552"/>
      <c r="H22" s="547"/>
      <c r="I22" s="548"/>
      <c r="J22" s="548"/>
      <c r="K22" s="548"/>
      <c r="L22" s="548"/>
      <c r="M22" s="511"/>
      <c r="N22" s="511"/>
      <c r="O22" s="511"/>
      <c r="P22" s="511"/>
      <c r="Q22" s="511"/>
      <c r="R22" s="511"/>
      <c r="S22" s="511"/>
      <c r="T22" s="511"/>
      <c r="U22" s="511"/>
      <c r="V22" s="511"/>
      <c r="W22" s="511"/>
      <c r="X22" s="511"/>
      <c r="Y22" s="511"/>
      <c r="Z22" s="511"/>
      <c r="AA22" s="511"/>
      <c r="AB22" s="511"/>
      <c r="AC22" s="511"/>
      <c r="AD22" s="511"/>
      <c r="AE22" s="511"/>
      <c r="AF22" s="511"/>
      <c r="AG22" s="543"/>
    </row>
    <row r="23" spans="2:33" hidden="1" x14ac:dyDescent="0.2">
      <c r="B23" s="545" t="str">
        <f>IFERROR(VLOOKUP(C23,'MEG Def'!$A$21:$B$26,2),"")</f>
        <v/>
      </c>
      <c r="C23" s="534"/>
      <c r="D23" s="541"/>
      <c r="E23" s="552"/>
      <c r="F23" s="552"/>
      <c r="G23" s="552"/>
      <c r="H23" s="547"/>
      <c r="I23" s="548"/>
      <c r="J23" s="548"/>
      <c r="K23" s="548"/>
      <c r="L23" s="548"/>
      <c r="M23" s="511"/>
      <c r="N23" s="511"/>
      <c r="O23" s="511"/>
      <c r="P23" s="511"/>
      <c r="Q23" s="511"/>
      <c r="R23" s="511"/>
      <c r="S23" s="511"/>
      <c r="T23" s="511"/>
      <c r="U23" s="511"/>
      <c r="V23" s="511"/>
      <c r="W23" s="511"/>
      <c r="X23" s="511"/>
      <c r="Y23" s="511"/>
      <c r="Z23" s="511"/>
      <c r="AA23" s="511"/>
      <c r="AB23" s="511"/>
      <c r="AC23" s="511"/>
      <c r="AD23" s="511"/>
      <c r="AE23" s="511"/>
      <c r="AF23" s="511"/>
      <c r="AG23" s="543"/>
    </row>
    <row r="24" spans="2:33" hidden="1" x14ac:dyDescent="0.2">
      <c r="B24" s="545" t="str">
        <f>IFERROR(VLOOKUP(C24,'MEG Def'!$A$21:$B$26,2),"")</f>
        <v/>
      </c>
      <c r="C24" s="534"/>
      <c r="D24" s="541"/>
      <c r="E24" s="549"/>
      <c r="F24" s="552"/>
      <c r="G24" s="552"/>
      <c r="H24" s="547"/>
      <c r="I24" s="548"/>
      <c r="J24" s="548"/>
      <c r="K24" s="548"/>
      <c r="L24" s="548"/>
      <c r="M24" s="511"/>
      <c r="N24" s="511"/>
      <c r="O24" s="511"/>
      <c r="P24" s="511"/>
      <c r="Q24" s="511"/>
      <c r="R24" s="511"/>
      <c r="S24" s="511"/>
      <c r="T24" s="511"/>
      <c r="U24" s="511"/>
      <c r="V24" s="511"/>
      <c r="W24" s="511"/>
      <c r="X24" s="511"/>
      <c r="Y24" s="511"/>
      <c r="Z24" s="511"/>
      <c r="AA24" s="511"/>
      <c r="AB24" s="511"/>
      <c r="AC24" s="511"/>
      <c r="AD24" s="511"/>
      <c r="AE24" s="511"/>
      <c r="AF24" s="511"/>
      <c r="AG24" s="543"/>
    </row>
    <row r="25" spans="2:33" hidden="1" x14ac:dyDescent="0.2">
      <c r="B25" s="545" t="str">
        <f>IFERROR(VLOOKUP(C25,'MEG Def'!$A$21:$B$26,2),"")</f>
        <v/>
      </c>
      <c r="C25" s="534"/>
      <c r="D25" s="541"/>
      <c r="E25" s="552"/>
      <c r="F25" s="552"/>
      <c r="G25" s="552"/>
      <c r="H25" s="547"/>
      <c r="I25" s="548"/>
      <c r="J25" s="548"/>
      <c r="K25" s="548"/>
      <c r="L25" s="548"/>
      <c r="M25" s="511"/>
      <c r="N25" s="511"/>
      <c r="O25" s="511"/>
      <c r="P25" s="511"/>
      <c r="Q25" s="511"/>
      <c r="R25" s="511"/>
      <c r="S25" s="511"/>
      <c r="T25" s="511"/>
      <c r="U25" s="511"/>
      <c r="V25" s="511"/>
      <c r="W25" s="511"/>
      <c r="X25" s="511"/>
      <c r="Y25" s="511"/>
      <c r="Z25" s="511"/>
      <c r="AA25" s="511"/>
      <c r="AB25" s="511"/>
      <c r="AC25" s="511"/>
      <c r="AD25" s="511"/>
      <c r="AE25" s="511"/>
      <c r="AF25" s="511"/>
      <c r="AG25" s="543"/>
    </row>
    <row r="26" spans="2:33" hidden="1" x14ac:dyDescent="0.2">
      <c r="B26" s="545"/>
      <c r="C26" s="443"/>
      <c r="D26" s="551"/>
      <c r="E26" s="552"/>
      <c r="F26" s="552"/>
      <c r="G26" s="552"/>
      <c r="H26" s="553"/>
      <c r="I26" s="516"/>
      <c r="J26" s="516"/>
      <c r="K26" s="516"/>
      <c r="L26" s="516"/>
      <c r="M26" s="544"/>
      <c r="N26" s="544"/>
      <c r="O26" s="544"/>
      <c r="P26" s="544"/>
      <c r="Q26" s="544"/>
      <c r="R26" s="544"/>
      <c r="S26" s="544"/>
      <c r="T26" s="544"/>
      <c r="U26" s="544"/>
      <c r="V26" s="544"/>
      <c r="W26" s="544"/>
      <c r="X26" s="516"/>
      <c r="Y26" s="516"/>
      <c r="Z26" s="516"/>
      <c r="AA26" s="516"/>
      <c r="AB26" s="516"/>
      <c r="AC26" s="516"/>
      <c r="AD26" s="516"/>
      <c r="AE26" s="516"/>
      <c r="AF26" s="516"/>
      <c r="AG26" s="553"/>
    </row>
    <row r="27" spans="2:33" hidden="1" x14ac:dyDescent="0.2">
      <c r="B27" s="550" t="s">
        <v>44</v>
      </c>
      <c r="C27" s="534"/>
      <c r="D27" s="551"/>
      <c r="E27" s="552"/>
      <c r="F27" s="552"/>
      <c r="G27" s="552"/>
      <c r="H27" s="553"/>
      <c r="I27" s="516"/>
      <c r="J27" s="516"/>
      <c r="K27" s="516"/>
      <c r="L27" s="516"/>
      <c r="M27" s="544"/>
      <c r="N27" s="544"/>
      <c r="O27" s="544"/>
      <c r="P27" s="544"/>
      <c r="Q27" s="544"/>
      <c r="R27" s="544"/>
      <c r="S27" s="544"/>
      <c r="T27" s="544"/>
      <c r="U27" s="544"/>
      <c r="V27" s="544"/>
      <c r="W27" s="544"/>
      <c r="X27" s="516"/>
      <c r="Y27" s="516"/>
      <c r="Z27" s="516"/>
      <c r="AA27" s="516"/>
      <c r="AB27" s="516"/>
      <c r="AC27" s="516"/>
      <c r="AD27" s="516"/>
      <c r="AE27" s="516"/>
      <c r="AF27" s="516"/>
      <c r="AG27" s="553"/>
    </row>
    <row r="28" spans="2:33" hidden="1" x14ac:dyDescent="0.2">
      <c r="B28" s="545" t="str">
        <f>IFERROR(VLOOKUP(C28,'MEG Def'!$A$35:$B$40,2),"")</f>
        <v/>
      </c>
      <c r="C28" s="534"/>
      <c r="D28" s="541"/>
      <c r="E28" s="546"/>
      <c r="F28" s="546"/>
      <c r="G28" s="546"/>
      <c r="H28" s="547"/>
      <c r="I28" s="548"/>
      <c r="J28" s="548"/>
      <c r="K28" s="548"/>
      <c r="L28" s="548"/>
      <c r="M28" s="511"/>
      <c r="N28" s="511"/>
      <c r="O28" s="511"/>
      <c r="P28" s="511"/>
      <c r="Q28" s="511"/>
      <c r="R28" s="511"/>
      <c r="S28" s="511"/>
      <c r="T28" s="511"/>
      <c r="U28" s="511"/>
      <c r="V28" s="511"/>
      <c r="W28" s="511"/>
      <c r="X28" s="511"/>
      <c r="Y28" s="511"/>
      <c r="Z28" s="511"/>
      <c r="AA28" s="511"/>
      <c r="AB28" s="511"/>
      <c r="AC28" s="511"/>
      <c r="AD28" s="511"/>
      <c r="AE28" s="511"/>
      <c r="AF28" s="511"/>
      <c r="AG28" s="543"/>
    </row>
    <row r="29" spans="2:33" hidden="1" x14ac:dyDescent="0.2">
      <c r="B29" s="545" t="str">
        <f>IFERROR(VLOOKUP(C29,'MEG Def'!$A$35:$B$40,2),"")</f>
        <v/>
      </c>
      <c r="C29" s="534"/>
      <c r="D29" s="541"/>
      <c r="E29" s="546"/>
      <c r="F29" s="546"/>
      <c r="G29" s="546"/>
      <c r="H29" s="547"/>
      <c r="I29" s="548"/>
      <c r="J29" s="548"/>
      <c r="K29" s="548"/>
      <c r="L29" s="548"/>
      <c r="M29" s="511"/>
      <c r="N29" s="511"/>
      <c r="O29" s="511"/>
      <c r="P29" s="511"/>
      <c r="Q29" s="511"/>
      <c r="R29" s="511"/>
      <c r="S29" s="511"/>
      <c r="T29" s="511"/>
      <c r="U29" s="511"/>
      <c r="V29" s="511"/>
      <c r="W29" s="511"/>
      <c r="X29" s="511"/>
      <c r="Y29" s="511"/>
      <c r="Z29" s="511"/>
      <c r="AA29" s="511"/>
      <c r="AB29" s="511"/>
      <c r="AC29" s="511"/>
      <c r="AD29" s="511"/>
      <c r="AE29" s="511"/>
      <c r="AF29" s="511"/>
      <c r="AG29" s="543"/>
    </row>
    <row r="30" spans="2:33" hidden="1" x14ac:dyDescent="0.2">
      <c r="B30" s="545" t="str">
        <f>IFERROR(VLOOKUP(C30,'MEG Def'!$A$35:$B$40,2),"")</f>
        <v/>
      </c>
      <c r="C30" s="534"/>
      <c r="D30" s="541"/>
      <c r="E30" s="542"/>
      <c r="F30" s="542"/>
      <c r="G30" s="542"/>
      <c r="H30" s="547"/>
      <c r="I30" s="548"/>
      <c r="J30" s="548"/>
      <c r="K30" s="548"/>
      <c r="L30" s="548"/>
      <c r="M30" s="511"/>
      <c r="N30" s="511"/>
      <c r="O30" s="511"/>
      <c r="P30" s="511"/>
      <c r="Q30" s="511"/>
      <c r="R30" s="511"/>
      <c r="S30" s="511"/>
      <c r="T30" s="511"/>
      <c r="U30" s="511"/>
      <c r="V30" s="511"/>
      <c r="W30" s="511"/>
      <c r="X30" s="511"/>
      <c r="Y30" s="511"/>
      <c r="Z30" s="511"/>
      <c r="AA30" s="511"/>
      <c r="AB30" s="511"/>
      <c r="AC30" s="511"/>
      <c r="AD30" s="511"/>
      <c r="AE30" s="511"/>
      <c r="AF30" s="511"/>
      <c r="AG30" s="543"/>
    </row>
    <row r="31" spans="2:33" hidden="1" x14ac:dyDescent="0.2">
      <c r="B31" s="545" t="str">
        <f>IFERROR(VLOOKUP(C31,'MEG Def'!$A$35:$B$40,2),"")</f>
        <v/>
      </c>
      <c r="C31" s="534"/>
      <c r="D31" s="541"/>
      <c r="E31" s="542"/>
      <c r="F31" s="542"/>
      <c r="G31" s="542"/>
      <c r="H31" s="547"/>
      <c r="I31" s="548"/>
      <c r="J31" s="548"/>
      <c r="K31" s="548"/>
      <c r="L31" s="548"/>
      <c r="M31" s="511"/>
      <c r="N31" s="511"/>
      <c r="O31" s="511"/>
      <c r="P31" s="511"/>
      <c r="Q31" s="511"/>
      <c r="R31" s="511"/>
      <c r="S31" s="511"/>
      <c r="T31" s="511"/>
      <c r="U31" s="511"/>
      <c r="V31" s="511"/>
      <c r="W31" s="511"/>
      <c r="X31" s="511"/>
      <c r="Y31" s="511"/>
      <c r="Z31" s="511"/>
      <c r="AA31" s="511"/>
      <c r="AB31" s="511"/>
      <c r="AC31" s="511"/>
      <c r="AD31" s="511"/>
      <c r="AE31" s="511"/>
      <c r="AF31" s="511"/>
      <c r="AG31" s="543"/>
    </row>
    <row r="32" spans="2:33" hidden="1" x14ac:dyDescent="0.2">
      <c r="B32" s="545" t="str">
        <f>IFERROR(VLOOKUP(C32,'MEG Def'!$A$35:$B$40,2),"")</f>
        <v/>
      </c>
      <c r="C32" s="534"/>
      <c r="D32" s="541"/>
      <c r="E32" s="542"/>
      <c r="F32" s="542"/>
      <c r="G32" s="542"/>
      <c r="H32" s="547"/>
      <c r="I32" s="548"/>
      <c r="J32" s="548"/>
      <c r="K32" s="548"/>
      <c r="L32" s="548"/>
      <c r="M32" s="511"/>
      <c r="N32" s="511"/>
      <c r="O32" s="511"/>
      <c r="P32" s="511"/>
      <c r="Q32" s="511"/>
      <c r="R32" s="511"/>
      <c r="S32" s="511"/>
      <c r="T32" s="511"/>
      <c r="U32" s="511"/>
      <c r="V32" s="511"/>
      <c r="W32" s="511"/>
      <c r="X32" s="511"/>
      <c r="Y32" s="511"/>
      <c r="Z32" s="511"/>
      <c r="AA32" s="511"/>
      <c r="AB32" s="511"/>
      <c r="AC32" s="511"/>
      <c r="AD32" s="511"/>
      <c r="AE32" s="511"/>
      <c r="AF32" s="511"/>
      <c r="AG32" s="543"/>
    </row>
    <row r="33" spans="2:33" hidden="1" x14ac:dyDescent="0.2">
      <c r="B33" s="545"/>
      <c r="C33" s="443"/>
      <c r="D33" s="551"/>
      <c r="E33" s="552"/>
      <c r="F33" s="552"/>
      <c r="G33" s="552"/>
      <c r="H33" s="553"/>
      <c r="I33" s="516"/>
      <c r="J33" s="516"/>
      <c r="K33" s="516"/>
      <c r="L33" s="516"/>
      <c r="M33" s="544"/>
      <c r="N33" s="544"/>
      <c r="O33" s="544"/>
      <c r="P33" s="544"/>
      <c r="Q33" s="544"/>
      <c r="R33" s="544"/>
      <c r="S33" s="544"/>
      <c r="T33" s="544"/>
      <c r="U33" s="544"/>
      <c r="V33" s="544"/>
      <c r="W33" s="544"/>
      <c r="X33" s="516"/>
      <c r="Y33" s="516"/>
      <c r="Z33" s="516"/>
      <c r="AA33" s="516"/>
      <c r="AB33" s="516"/>
      <c r="AC33" s="516"/>
      <c r="AD33" s="516"/>
      <c r="AE33" s="516"/>
      <c r="AF33" s="516"/>
      <c r="AG33" s="553"/>
    </row>
    <row r="34" spans="2:33" x14ac:dyDescent="0.2">
      <c r="B34" s="554" t="s">
        <v>43</v>
      </c>
      <c r="C34" s="443"/>
      <c r="D34" s="551"/>
      <c r="E34" s="552"/>
      <c r="F34" s="552"/>
      <c r="G34" s="552"/>
      <c r="H34" s="553"/>
      <c r="I34" s="516"/>
      <c r="J34" s="516"/>
      <c r="K34" s="516"/>
      <c r="L34" s="516"/>
      <c r="M34" s="544"/>
      <c r="N34" s="544"/>
      <c r="O34" s="544"/>
      <c r="P34" s="544"/>
      <c r="Q34" s="544"/>
      <c r="R34" s="544"/>
      <c r="S34" s="544"/>
      <c r="T34" s="544"/>
      <c r="U34" s="544"/>
      <c r="V34" s="544"/>
      <c r="W34" s="544"/>
      <c r="X34" s="516"/>
      <c r="Y34" s="516"/>
      <c r="Z34" s="516"/>
      <c r="AA34" s="516"/>
      <c r="AB34" s="516"/>
      <c r="AC34" s="516"/>
      <c r="AD34" s="516"/>
      <c r="AE34" s="516"/>
      <c r="AF34" s="516"/>
      <c r="AG34" s="553"/>
    </row>
    <row r="35" spans="2:33" x14ac:dyDescent="0.2">
      <c r="B35" s="545" t="str">
        <f>IFERROR(VLOOKUP(C35,'MEG Def'!$A$42:$B$45,2),"")</f>
        <v xml:space="preserve">New Adult Group </v>
      </c>
      <c r="C35" s="443">
        <v>1</v>
      </c>
      <c r="D35" s="480"/>
      <c r="E35" s="481"/>
      <c r="F35" s="482"/>
      <c r="G35" s="482"/>
      <c r="H35" s="483"/>
      <c r="I35" s="548"/>
      <c r="J35" s="548"/>
      <c r="K35" s="548"/>
      <c r="L35" s="548"/>
      <c r="M35" s="511"/>
      <c r="N35" s="511"/>
      <c r="O35" s="511"/>
      <c r="P35" s="511"/>
      <c r="Q35" s="511"/>
      <c r="R35" s="511"/>
      <c r="S35" s="511"/>
      <c r="T35" s="511"/>
      <c r="U35" s="511"/>
      <c r="V35" s="511"/>
      <c r="W35" s="511"/>
      <c r="X35" s="511"/>
      <c r="Y35" s="511"/>
      <c r="Z35" s="511"/>
      <c r="AA35" s="511"/>
      <c r="AB35" s="511"/>
      <c r="AC35" s="511"/>
      <c r="AD35" s="511"/>
      <c r="AE35" s="511"/>
      <c r="AF35" s="511"/>
      <c r="AG35" s="543"/>
    </row>
    <row r="36" spans="2:33" hidden="1" x14ac:dyDescent="0.2">
      <c r="B36" s="545" t="str">
        <f>IFERROR(VLOOKUP(C36,'MEG Def'!$A$42:$B$45,2),"")</f>
        <v/>
      </c>
      <c r="C36" s="443"/>
      <c r="D36" s="541"/>
      <c r="E36" s="552"/>
      <c r="F36" s="552"/>
      <c r="G36" s="552"/>
      <c r="H36" s="547"/>
      <c r="I36" s="548"/>
      <c r="J36" s="548"/>
      <c r="K36" s="548"/>
      <c r="L36" s="548"/>
      <c r="M36" s="511"/>
      <c r="N36" s="511"/>
      <c r="O36" s="511"/>
      <c r="P36" s="511"/>
      <c r="Q36" s="511"/>
      <c r="R36" s="511"/>
      <c r="S36" s="511"/>
      <c r="T36" s="511"/>
      <c r="U36" s="511"/>
      <c r="V36" s="511"/>
      <c r="W36" s="511"/>
      <c r="X36" s="511"/>
      <c r="Y36" s="511"/>
      <c r="Z36" s="511"/>
      <c r="AA36" s="511"/>
      <c r="AB36" s="511"/>
      <c r="AC36" s="511"/>
      <c r="AD36" s="511"/>
      <c r="AE36" s="511"/>
      <c r="AF36" s="511"/>
      <c r="AG36" s="543"/>
    </row>
    <row r="37" spans="2:33" hidden="1" x14ac:dyDescent="0.2">
      <c r="B37" s="545" t="str">
        <f>IFERROR(VLOOKUP(C37,'MEG Def'!$A$42:$B$45,2),"")</f>
        <v/>
      </c>
      <c r="C37" s="443"/>
      <c r="D37" s="541"/>
      <c r="E37" s="552"/>
      <c r="F37" s="552"/>
      <c r="G37" s="552"/>
      <c r="H37" s="547"/>
      <c r="I37" s="548"/>
      <c r="J37" s="548"/>
      <c r="K37" s="548"/>
      <c r="L37" s="548"/>
      <c r="M37" s="511"/>
      <c r="N37" s="511"/>
      <c r="O37" s="511"/>
      <c r="P37" s="511"/>
      <c r="Q37" s="511"/>
      <c r="R37" s="511"/>
      <c r="S37" s="511"/>
      <c r="T37" s="511"/>
      <c r="U37" s="511"/>
      <c r="V37" s="511"/>
      <c r="W37" s="511"/>
      <c r="X37" s="511"/>
      <c r="Y37" s="511"/>
      <c r="Z37" s="511"/>
      <c r="AA37" s="511"/>
      <c r="AB37" s="511"/>
      <c r="AC37" s="511"/>
      <c r="AD37" s="511"/>
      <c r="AE37" s="511"/>
      <c r="AF37" s="511"/>
      <c r="AG37" s="543"/>
    </row>
    <row r="38" spans="2:33" hidden="1" x14ac:dyDescent="0.2">
      <c r="B38" s="555"/>
      <c r="C38" s="443"/>
      <c r="D38" s="551"/>
      <c r="E38" s="552"/>
      <c r="F38" s="552"/>
      <c r="G38" s="552"/>
      <c r="H38" s="553"/>
      <c r="I38" s="516"/>
      <c r="J38" s="516"/>
      <c r="K38" s="516"/>
      <c r="L38" s="516"/>
      <c r="M38" s="544"/>
      <c r="N38" s="544"/>
      <c r="O38" s="544"/>
      <c r="P38" s="544"/>
      <c r="Q38" s="544"/>
      <c r="R38" s="544"/>
      <c r="S38" s="544"/>
      <c r="T38" s="544"/>
      <c r="U38" s="544"/>
      <c r="V38" s="544"/>
      <c r="W38" s="544"/>
      <c r="X38" s="516"/>
      <c r="Y38" s="516"/>
      <c r="Z38" s="516"/>
      <c r="AA38" s="516"/>
      <c r="AB38" s="516"/>
      <c r="AC38" s="516"/>
      <c r="AD38" s="516"/>
      <c r="AE38" s="516"/>
      <c r="AF38" s="516"/>
      <c r="AG38" s="553"/>
    </row>
    <row r="39" spans="2:33" hidden="1" x14ac:dyDescent="0.2">
      <c r="B39" s="554" t="s">
        <v>42</v>
      </c>
      <c r="C39" s="443"/>
      <c r="D39" s="551"/>
      <c r="E39" s="552"/>
      <c r="F39" s="552"/>
      <c r="G39" s="552"/>
      <c r="H39" s="553"/>
      <c r="I39" s="516"/>
      <c r="J39" s="516"/>
      <c r="K39" s="516"/>
      <c r="L39" s="516"/>
      <c r="M39" s="544"/>
      <c r="N39" s="544"/>
      <c r="O39" s="544"/>
      <c r="P39" s="544"/>
      <c r="Q39" s="544"/>
      <c r="R39" s="544"/>
      <c r="S39" s="544"/>
      <c r="T39" s="544"/>
      <c r="U39" s="544"/>
      <c r="V39" s="544"/>
      <c r="W39" s="544"/>
      <c r="X39" s="516"/>
      <c r="Y39" s="516"/>
      <c r="Z39" s="516"/>
      <c r="AA39" s="516"/>
      <c r="AB39" s="516"/>
      <c r="AC39" s="516"/>
      <c r="AD39" s="516"/>
      <c r="AE39" s="516"/>
      <c r="AF39" s="516"/>
      <c r="AG39" s="553"/>
    </row>
    <row r="40" spans="2:33" hidden="1" x14ac:dyDescent="0.2">
      <c r="B40" s="545" t="str">
        <f>IFERROR(VLOOKUP(C40,'MEG Def'!$A$47:$B$50,2),"")</f>
        <v/>
      </c>
      <c r="C40" s="443"/>
      <c r="D40" s="541"/>
      <c r="E40" s="549"/>
      <c r="F40" s="552"/>
      <c r="G40" s="552"/>
      <c r="H40" s="547"/>
      <c r="I40" s="548"/>
      <c r="J40" s="548"/>
      <c r="K40" s="548"/>
      <c r="L40" s="548"/>
      <c r="M40" s="511"/>
      <c r="N40" s="511"/>
      <c r="O40" s="511"/>
      <c r="P40" s="511"/>
      <c r="Q40" s="511"/>
      <c r="R40" s="511"/>
      <c r="S40" s="511"/>
      <c r="T40" s="511"/>
      <c r="U40" s="511"/>
      <c r="V40" s="511"/>
      <c r="W40" s="511"/>
      <c r="X40" s="511"/>
      <c r="Y40" s="511"/>
      <c r="Z40" s="511"/>
      <c r="AA40" s="511"/>
      <c r="AB40" s="511"/>
      <c r="AC40" s="511"/>
      <c r="AD40" s="511"/>
      <c r="AE40" s="511"/>
      <c r="AF40" s="511"/>
      <c r="AG40" s="543"/>
    </row>
    <row r="41" spans="2:33" hidden="1" x14ac:dyDescent="0.2">
      <c r="B41" s="545" t="str">
        <f>IFERROR(VLOOKUP(C41,'MEG Def'!$A$47:$B$50,2),"")</f>
        <v/>
      </c>
      <c r="C41" s="443"/>
      <c r="D41" s="541"/>
      <c r="E41" s="542"/>
      <c r="F41" s="542"/>
      <c r="G41" s="542"/>
      <c r="H41" s="547"/>
      <c r="I41" s="548"/>
      <c r="J41" s="548"/>
      <c r="K41" s="548"/>
      <c r="L41" s="548"/>
      <c r="M41" s="511"/>
      <c r="N41" s="511"/>
      <c r="O41" s="511"/>
      <c r="P41" s="511"/>
      <c r="Q41" s="511"/>
      <c r="R41" s="511"/>
      <c r="S41" s="511"/>
      <c r="T41" s="511"/>
      <c r="U41" s="511"/>
      <c r="V41" s="511"/>
      <c r="W41" s="511"/>
      <c r="X41" s="511"/>
      <c r="Y41" s="511"/>
      <c r="Z41" s="511"/>
      <c r="AA41" s="511"/>
      <c r="AB41" s="511"/>
      <c r="AC41" s="511"/>
      <c r="AD41" s="511"/>
      <c r="AE41" s="511"/>
      <c r="AF41" s="511"/>
      <c r="AG41" s="543"/>
    </row>
    <row r="42" spans="2:33" hidden="1" x14ac:dyDescent="0.2">
      <c r="B42" s="545" t="str">
        <f>IFERROR(VLOOKUP(C42,'MEG Def'!$A$47:$B$50,2),"")</f>
        <v/>
      </c>
      <c r="C42" s="443"/>
      <c r="D42" s="541"/>
      <c r="E42" s="542"/>
      <c r="F42" s="542"/>
      <c r="G42" s="542"/>
      <c r="H42" s="547"/>
      <c r="I42" s="548"/>
      <c r="J42" s="548"/>
      <c r="K42" s="548"/>
      <c r="L42" s="548"/>
      <c r="M42" s="511"/>
      <c r="N42" s="511"/>
      <c r="O42" s="511"/>
      <c r="P42" s="511"/>
      <c r="Q42" s="511"/>
      <c r="R42" s="511"/>
      <c r="S42" s="511"/>
      <c r="T42" s="511"/>
      <c r="U42" s="511"/>
      <c r="V42" s="511"/>
      <c r="W42" s="511"/>
      <c r="X42" s="511"/>
      <c r="Y42" s="511"/>
      <c r="Z42" s="511"/>
      <c r="AA42" s="511"/>
      <c r="AB42" s="511"/>
      <c r="AC42" s="511"/>
      <c r="AD42" s="511"/>
      <c r="AE42" s="511"/>
      <c r="AF42" s="511"/>
      <c r="AG42" s="543"/>
    </row>
    <row r="43" spans="2:33" hidden="1" x14ac:dyDescent="0.2">
      <c r="B43" s="545"/>
      <c r="C43" s="443"/>
      <c r="D43" s="551"/>
      <c r="E43" s="552"/>
      <c r="F43" s="552"/>
      <c r="G43" s="552"/>
      <c r="H43" s="553"/>
      <c r="I43" s="516"/>
      <c r="J43" s="516"/>
      <c r="K43" s="516"/>
      <c r="L43" s="516"/>
      <c r="M43" s="544"/>
      <c r="N43" s="544"/>
      <c r="O43" s="544"/>
      <c r="P43" s="544"/>
      <c r="Q43" s="544"/>
      <c r="R43" s="544"/>
      <c r="S43" s="544"/>
      <c r="T43" s="544"/>
      <c r="U43" s="544"/>
      <c r="V43" s="544"/>
      <c r="W43" s="544"/>
      <c r="X43" s="516"/>
      <c r="Y43" s="516"/>
      <c r="Z43" s="516"/>
      <c r="AA43" s="516"/>
      <c r="AB43" s="516"/>
      <c r="AC43" s="516"/>
      <c r="AD43" s="516"/>
      <c r="AE43" s="516"/>
      <c r="AF43" s="516"/>
      <c r="AG43" s="553"/>
    </row>
    <row r="44" spans="2:33" hidden="1" x14ac:dyDescent="0.2">
      <c r="B44" s="554" t="s">
        <v>80</v>
      </c>
      <c r="C44" s="443"/>
      <c r="D44" s="551"/>
      <c r="E44" s="552"/>
      <c r="F44" s="552"/>
      <c r="G44" s="552"/>
      <c r="H44" s="553"/>
      <c r="I44" s="516"/>
      <c r="J44" s="516"/>
      <c r="K44" s="516"/>
      <c r="L44" s="516"/>
      <c r="M44" s="544"/>
      <c r="N44" s="544"/>
      <c r="O44" s="544"/>
      <c r="P44" s="544"/>
      <c r="Q44" s="544"/>
      <c r="R44" s="544"/>
      <c r="S44" s="544"/>
      <c r="T44" s="544"/>
      <c r="U44" s="544"/>
      <c r="V44" s="544"/>
      <c r="W44" s="544"/>
      <c r="X44" s="516"/>
      <c r="Y44" s="516"/>
      <c r="Z44" s="516"/>
      <c r="AA44" s="516"/>
      <c r="AB44" s="516"/>
      <c r="AC44" s="516"/>
      <c r="AD44" s="516"/>
      <c r="AE44" s="516"/>
      <c r="AF44" s="516"/>
      <c r="AG44" s="553"/>
    </row>
    <row r="45" spans="2:33" hidden="1" x14ac:dyDescent="0.2">
      <c r="B45" s="545" t="str">
        <f>IFERROR(VLOOKUP(C45,'MEG Def'!$A$52:$B$55,2),"")</f>
        <v/>
      </c>
      <c r="C45" s="443"/>
      <c r="D45" s="541"/>
      <c r="E45" s="542"/>
      <c r="F45" s="542"/>
      <c r="G45" s="542"/>
      <c r="H45" s="547"/>
      <c r="I45" s="548"/>
      <c r="J45" s="548"/>
      <c r="K45" s="548"/>
      <c r="L45" s="548"/>
      <c r="M45" s="511"/>
      <c r="N45" s="511"/>
      <c r="O45" s="511"/>
      <c r="P45" s="511"/>
      <c r="Q45" s="511"/>
      <c r="R45" s="511"/>
      <c r="S45" s="511"/>
      <c r="T45" s="511"/>
      <c r="U45" s="511"/>
      <c r="V45" s="511"/>
      <c r="W45" s="511"/>
      <c r="X45" s="511"/>
      <c r="Y45" s="511"/>
      <c r="Z45" s="511"/>
      <c r="AA45" s="511"/>
      <c r="AB45" s="511"/>
      <c r="AC45" s="511"/>
      <c r="AD45" s="511"/>
      <c r="AE45" s="511"/>
      <c r="AF45" s="511"/>
      <c r="AG45" s="543"/>
    </row>
    <row r="46" spans="2:33" hidden="1" x14ac:dyDescent="0.2">
      <c r="B46" s="545" t="str">
        <f>IFERROR(VLOOKUP(C46,'MEG Def'!$A$52:$B$55,2),"")</f>
        <v/>
      </c>
      <c r="C46" s="443"/>
      <c r="D46" s="541"/>
      <c r="E46" s="542"/>
      <c r="F46" s="542"/>
      <c r="G46" s="542"/>
      <c r="H46" s="547"/>
      <c r="I46" s="548"/>
      <c r="J46" s="548"/>
      <c r="K46" s="548"/>
      <c r="L46" s="548"/>
      <c r="M46" s="511"/>
      <c r="N46" s="511"/>
      <c r="O46" s="511"/>
      <c r="P46" s="511"/>
      <c r="Q46" s="511"/>
      <c r="R46" s="511"/>
      <c r="S46" s="511"/>
      <c r="T46" s="511"/>
      <c r="U46" s="511"/>
      <c r="V46" s="511"/>
      <c r="W46" s="511"/>
      <c r="X46" s="511"/>
      <c r="Y46" s="511"/>
      <c r="Z46" s="511"/>
      <c r="AA46" s="511"/>
      <c r="AB46" s="511"/>
      <c r="AC46" s="511"/>
      <c r="AD46" s="511"/>
      <c r="AE46" s="511"/>
      <c r="AF46" s="511"/>
      <c r="AG46" s="543"/>
    </row>
    <row r="47" spans="2:33" hidden="1" x14ac:dyDescent="0.2">
      <c r="B47" s="545" t="str">
        <f>IFERROR(VLOOKUP(C47,'MEG Def'!$A$52:$B$55,2),"")</f>
        <v/>
      </c>
      <c r="C47" s="443"/>
      <c r="D47" s="541"/>
      <c r="E47" s="542"/>
      <c r="F47" s="542"/>
      <c r="G47" s="542"/>
      <c r="H47" s="547"/>
      <c r="I47" s="548"/>
      <c r="J47" s="548"/>
      <c r="K47" s="548"/>
      <c r="L47" s="548"/>
      <c r="M47" s="511"/>
      <c r="N47" s="511"/>
      <c r="O47" s="511"/>
      <c r="P47" s="511"/>
      <c r="Q47" s="511"/>
      <c r="R47" s="511"/>
      <c r="S47" s="511"/>
      <c r="T47" s="511"/>
      <c r="U47" s="511"/>
      <c r="V47" s="511"/>
      <c r="W47" s="511"/>
      <c r="X47" s="511"/>
      <c r="Y47" s="511"/>
      <c r="Z47" s="511"/>
      <c r="AA47" s="511"/>
      <c r="AB47" s="511"/>
      <c r="AC47" s="511"/>
      <c r="AD47" s="511"/>
      <c r="AE47" s="511"/>
      <c r="AF47" s="511"/>
      <c r="AG47" s="543"/>
    </row>
    <row r="48" spans="2:33" hidden="1" x14ac:dyDescent="0.2">
      <c r="B48" s="545"/>
      <c r="C48" s="443"/>
      <c r="D48" s="551"/>
      <c r="E48" s="552"/>
      <c r="F48" s="552"/>
      <c r="G48" s="552"/>
      <c r="H48" s="553"/>
      <c r="I48" s="516"/>
      <c r="J48" s="516"/>
      <c r="K48" s="516"/>
      <c r="L48" s="516"/>
      <c r="M48" s="544"/>
      <c r="N48" s="544"/>
      <c r="O48" s="544"/>
      <c r="P48" s="544"/>
      <c r="Q48" s="544"/>
      <c r="R48" s="544"/>
      <c r="S48" s="544"/>
      <c r="T48" s="544"/>
      <c r="U48" s="544"/>
      <c r="V48" s="544"/>
      <c r="W48" s="544"/>
      <c r="X48" s="516"/>
      <c r="Y48" s="516"/>
      <c r="Z48" s="516"/>
      <c r="AA48" s="516"/>
      <c r="AB48" s="516"/>
      <c r="AC48" s="516"/>
      <c r="AD48" s="516"/>
      <c r="AE48" s="516"/>
      <c r="AF48" s="516"/>
      <c r="AG48" s="553"/>
    </row>
    <row r="49" spans="2:33" hidden="1" x14ac:dyDescent="0.2">
      <c r="B49" s="554" t="s">
        <v>81</v>
      </c>
      <c r="C49" s="443"/>
      <c r="D49" s="551"/>
      <c r="E49" s="552"/>
      <c r="F49" s="552"/>
      <c r="G49" s="552"/>
      <c r="H49" s="553"/>
      <c r="I49" s="516"/>
      <c r="J49" s="516"/>
      <c r="K49" s="516"/>
      <c r="L49" s="516"/>
      <c r="M49" s="544"/>
      <c r="N49" s="544"/>
      <c r="O49" s="544"/>
      <c r="P49" s="544"/>
      <c r="Q49" s="544"/>
      <c r="R49" s="544"/>
      <c r="S49" s="544"/>
      <c r="T49" s="544"/>
      <c r="U49" s="544"/>
      <c r="V49" s="544"/>
      <c r="W49" s="544"/>
      <c r="X49" s="516"/>
      <c r="Y49" s="516"/>
      <c r="Z49" s="516"/>
      <c r="AA49" s="516"/>
      <c r="AB49" s="516"/>
      <c r="AC49" s="516"/>
      <c r="AD49" s="516"/>
      <c r="AE49" s="516"/>
      <c r="AF49" s="516"/>
      <c r="AG49" s="553"/>
    </row>
    <row r="50" spans="2:33" hidden="1" x14ac:dyDescent="0.2">
      <c r="B50" s="545" t="str">
        <f>IFERROR(VLOOKUP(C50,'MEG Def'!$A$57:$B$60,2),"")</f>
        <v/>
      </c>
      <c r="C50" s="443"/>
      <c r="D50" s="541"/>
      <c r="E50" s="549"/>
      <c r="F50" s="552"/>
      <c r="G50" s="552"/>
      <c r="H50" s="547"/>
      <c r="I50" s="548"/>
      <c r="J50" s="548"/>
      <c r="K50" s="548"/>
      <c r="L50" s="548"/>
      <c r="M50" s="511"/>
      <c r="N50" s="511"/>
      <c r="O50" s="511"/>
      <c r="P50" s="511"/>
      <c r="Q50" s="511"/>
      <c r="R50" s="511"/>
      <c r="S50" s="511"/>
      <c r="T50" s="511"/>
      <c r="U50" s="511"/>
      <c r="V50" s="511"/>
      <c r="W50" s="511"/>
      <c r="X50" s="511"/>
      <c r="Y50" s="511"/>
      <c r="Z50" s="511"/>
      <c r="AA50" s="511"/>
      <c r="AB50" s="511"/>
      <c r="AC50" s="511"/>
      <c r="AD50" s="511"/>
      <c r="AE50" s="511"/>
      <c r="AF50" s="511"/>
      <c r="AG50" s="543"/>
    </row>
    <row r="51" spans="2:33" hidden="1" x14ac:dyDescent="0.2">
      <c r="B51" s="545" t="str">
        <f>IFERROR(VLOOKUP(C51,'MEG Def'!$A$57:$B$60,2),"")</f>
        <v/>
      </c>
      <c r="C51" s="443"/>
      <c r="D51" s="541"/>
      <c r="E51" s="542"/>
      <c r="F51" s="542"/>
      <c r="G51" s="542"/>
      <c r="H51" s="547"/>
      <c r="I51" s="548"/>
      <c r="J51" s="548"/>
      <c r="K51" s="548"/>
      <c r="L51" s="548"/>
      <c r="M51" s="511"/>
      <c r="N51" s="511"/>
      <c r="O51" s="511"/>
      <c r="P51" s="511"/>
      <c r="Q51" s="511"/>
      <c r="R51" s="511"/>
      <c r="S51" s="511"/>
      <c r="T51" s="511"/>
      <c r="U51" s="511"/>
      <c r="V51" s="511"/>
      <c r="W51" s="511"/>
      <c r="X51" s="511"/>
      <c r="Y51" s="511"/>
      <c r="Z51" s="511"/>
      <c r="AA51" s="511"/>
      <c r="AB51" s="511"/>
      <c r="AC51" s="511"/>
      <c r="AD51" s="511"/>
      <c r="AE51" s="511"/>
      <c r="AF51" s="511"/>
      <c r="AG51" s="543"/>
    </row>
    <row r="52" spans="2:33" hidden="1" x14ac:dyDescent="0.2">
      <c r="B52" s="545" t="str">
        <f>IFERROR(VLOOKUP(C52,'MEG Def'!$A$57:$B$60,2),"")</f>
        <v/>
      </c>
      <c r="C52" s="443"/>
      <c r="D52" s="541"/>
      <c r="E52" s="542"/>
      <c r="F52" s="542"/>
      <c r="G52" s="542"/>
      <c r="H52" s="547"/>
      <c r="I52" s="548"/>
      <c r="J52" s="548"/>
      <c r="K52" s="548"/>
      <c r="L52" s="548"/>
      <c r="M52" s="511"/>
      <c r="N52" s="511"/>
      <c r="O52" s="511"/>
      <c r="P52" s="511"/>
      <c r="Q52" s="511"/>
      <c r="R52" s="511"/>
      <c r="S52" s="511"/>
      <c r="T52" s="511"/>
      <c r="U52" s="511"/>
      <c r="V52" s="511"/>
      <c r="W52" s="511"/>
      <c r="X52" s="511"/>
      <c r="Y52" s="511"/>
      <c r="Z52" s="511"/>
      <c r="AA52" s="511"/>
      <c r="AB52" s="511"/>
      <c r="AC52" s="511"/>
      <c r="AD52" s="511"/>
      <c r="AE52" s="511"/>
      <c r="AF52" s="511"/>
      <c r="AG52" s="543"/>
    </row>
    <row r="53" spans="2:33" ht="13.5" thickBot="1" x14ac:dyDescent="0.25">
      <c r="B53" s="556"/>
      <c r="C53" s="557"/>
      <c r="D53" s="558"/>
      <c r="E53" s="559"/>
      <c r="F53" s="559"/>
      <c r="G53" s="559"/>
      <c r="H53" s="560"/>
      <c r="I53" s="561"/>
      <c r="J53" s="561"/>
      <c r="K53" s="561"/>
      <c r="L53" s="561"/>
      <c r="M53" s="561"/>
      <c r="N53" s="561"/>
      <c r="O53" s="561"/>
      <c r="P53" s="561"/>
      <c r="Q53" s="561"/>
      <c r="R53" s="561"/>
      <c r="S53" s="561"/>
      <c r="T53" s="561"/>
      <c r="U53" s="561"/>
      <c r="V53" s="561"/>
      <c r="W53" s="561"/>
      <c r="X53" s="522"/>
      <c r="Y53" s="522"/>
      <c r="Z53" s="522"/>
      <c r="AA53" s="522"/>
      <c r="AB53" s="522"/>
      <c r="AC53" s="522"/>
      <c r="AD53" s="522"/>
      <c r="AE53" s="522"/>
      <c r="AF53" s="522"/>
      <c r="AG53" s="562"/>
    </row>
    <row r="55" spans="2:33" ht="13.5" hidden="1" thickBot="1" x14ac:dyDescent="0.25">
      <c r="B55" s="453" t="s">
        <v>17</v>
      </c>
      <c r="C55" s="500"/>
    </row>
    <row r="56" spans="2:33" hidden="1" x14ac:dyDescent="0.2">
      <c r="B56" s="501"/>
      <c r="C56" s="502"/>
      <c r="D56" s="503" t="s">
        <v>0</v>
      </c>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2"/>
    </row>
    <row r="57" spans="2:33" ht="13.5" hidden="1" thickBot="1" x14ac:dyDescent="0.25">
      <c r="B57" s="505"/>
      <c r="C57" s="506"/>
      <c r="D57" s="563">
        <f>'DY Def'!B$5</f>
        <v>1</v>
      </c>
      <c r="E57" s="563">
        <f>'DY Def'!C$5</f>
        <v>2</v>
      </c>
      <c r="F57" s="563">
        <f>'DY Def'!D$5</f>
        <v>3</v>
      </c>
      <c r="G57" s="563">
        <f>'DY Def'!E$5</f>
        <v>4</v>
      </c>
      <c r="H57" s="563">
        <f>'DY Def'!F$5</f>
        <v>5</v>
      </c>
      <c r="I57" s="563">
        <f>'DY Def'!G$5</f>
        <v>6</v>
      </c>
      <c r="J57" s="563">
        <f>'DY Def'!H$5</f>
        <v>7</v>
      </c>
      <c r="K57" s="563">
        <f>'DY Def'!I$5</f>
        <v>8</v>
      </c>
      <c r="L57" s="563">
        <f>'DY Def'!J$5</f>
        <v>9</v>
      </c>
      <c r="M57" s="563">
        <f>'DY Def'!K$5</f>
        <v>10</v>
      </c>
      <c r="N57" s="563">
        <f>'DY Def'!L$5</f>
        <v>11</v>
      </c>
      <c r="O57" s="563">
        <f>'DY Def'!M$5</f>
        <v>12</v>
      </c>
      <c r="P57" s="563">
        <f>'DY Def'!N$5</f>
        <v>13</v>
      </c>
      <c r="Q57" s="563">
        <f>'DY Def'!O$5</f>
        <v>14</v>
      </c>
      <c r="R57" s="563">
        <f>'DY Def'!P$5</f>
        <v>15</v>
      </c>
      <c r="S57" s="563">
        <f>'DY Def'!Q$5</f>
        <v>16</v>
      </c>
      <c r="T57" s="563">
        <f>'DY Def'!R$5</f>
        <v>17</v>
      </c>
      <c r="U57" s="563">
        <f>'DY Def'!S$5</f>
        <v>18</v>
      </c>
      <c r="V57" s="563">
        <f>'DY Def'!T$5</f>
        <v>19</v>
      </c>
      <c r="W57" s="563">
        <f>'DY Def'!U$5</f>
        <v>20</v>
      </c>
      <c r="X57" s="563">
        <f>'DY Def'!V$5</f>
        <v>21</v>
      </c>
      <c r="Y57" s="563">
        <f>'DY Def'!W$5</f>
        <v>22</v>
      </c>
      <c r="Z57" s="563">
        <f>'DY Def'!X$5</f>
        <v>23</v>
      </c>
      <c r="AA57" s="563">
        <f>'DY Def'!Y$5</f>
        <v>24</v>
      </c>
      <c r="AB57" s="563">
        <f>'DY Def'!Z$5</f>
        <v>25</v>
      </c>
      <c r="AC57" s="563">
        <f>'DY Def'!AA$5</f>
        <v>26</v>
      </c>
      <c r="AD57" s="563">
        <f>'DY Def'!AB$5</f>
        <v>27</v>
      </c>
      <c r="AE57" s="563">
        <f>'DY Def'!AC$5</f>
        <v>28</v>
      </c>
      <c r="AF57" s="563">
        <f>'DY Def'!AD$5</f>
        <v>29</v>
      </c>
      <c r="AG57" s="564">
        <f>'DY Def'!AE$5</f>
        <v>30</v>
      </c>
    </row>
    <row r="58" spans="2:33" hidden="1" x14ac:dyDescent="0.2">
      <c r="B58" s="505"/>
      <c r="C58" s="534"/>
      <c r="D58" s="565"/>
      <c r="E58" s="566"/>
      <c r="F58" s="566"/>
      <c r="G58" s="566"/>
      <c r="H58" s="566"/>
      <c r="I58" s="566"/>
      <c r="J58" s="566"/>
      <c r="K58" s="566"/>
      <c r="L58" s="566"/>
      <c r="M58" s="566"/>
      <c r="N58" s="566"/>
      <c r="O58" s="566"/>
      <c r="P58" s="566"/>
      <c r="Q58" s="566"/>
      <c r="R58" s="566"/>
      <c r="S58" s="566"/>
      <c r="T58" s="566"/>
      <c r="U58" s="566"/>
      <c r="V58" s="566"/>
      <c r="W58" s="566"/>
      <c r="X58" s="508"/>
      <c r="Y58" s="508"/>
      <c r="Z58" s="508"/>
      <c r="AA58" s="508"/>
      <c r="AB58" s="508"/>
      <c r="AC58" s="508"/>
      <c r="AD58" s="508"/>
      <c r="AE58" s="508"/>
      <c r="AF58" s="508"/>
      <c r="AG58" s="538"/>
    </row>
    <row r="59" spans="2:33" hidden="1" x14ac:dyDescent="0.2">
      <c r="B59" s="510" t="s">
        <v>84</v>
      </c>
      <c r="C59" s="534"/>
      <c r="D59" s="567"/>
      <c r="E59" s="568"/>
      <c r="F59" s="568"/>
      <c r="G59" s="568"/>
      <c r="H59" s="568"/>
      <c r="I59" s="544"/>
      <c r="J59" s="544"/>
      <c r="K59" s="544"/>
      <c r="L59" s="544"/>
      <c r="M59" s="544"/>
      <c r="N59" s="544"/>
      <c r="O59" s="544"/>
      <c r="P59" s="544"/>
      <c r="Q59" s="544"/>
      <c r="R59" s="544"/>
      <c r="S59" s="544"/>
      <c r="T59" s="544"/>
      <c r="U59" s="544"/>
      <c r="V59" s="544"/>
      <c r="W59" s="544"/>
      <c r="X59" s="511"/>
      <c r="Y59" s="511"/>
      <c r="Z59" s="511"/>
      <c r="AA59" s="511"/>
      <c r="AB59" s="511"/>
      <c r="AC59" s="511"/>
      <c r="AD59" s="511"/>
      <c r="AE59" s="511"/>
      <c r="AF59" s="511"/>
      <c r="AG59" s="543"/>
    </row>
    <row r="60" spans="2:33" hidden="1" x14ac:dyDescent="0.2">
      <c r="B60" s="514" t="str">
        <f>IFERROR(VLOOKUP(C60,'MEG Def'!$A$7:$B$12,2),"")</f>
        <v/>
      </c>
      <c r="C60" s="534"/>
      <c r="D60" s="541"/>
      <c r="E60" s="511"/>
      <c r="F60" s="569"/>
      <c r="G60" s="569"/>
      <c r="H60" s="569"/>
      <c r="I60" s="570"/>
      <c r="J60" s="570"/>
      <c r="K60" s="570"/>
      <c r="L60" s="570"/>
      <c r="M60" s="570"/>
      <c r="N60" s="570"/>
      <c r="O60" s="570"/>
      <c r="P60" s="570"/>
      <c r="Q60" s="570"/>
      <c r="R60" s="570"/>
      <c r="S60" s="570"/>
      <c r="T60" s="570"/>
      <c r="U60" s="570"/>
      <c r="V60" s="570"/>
      <c r="W60" s="570"/>
      <c r="X60" s="511"/>
      <c r="Y60" s="511"/>
      <c r="Z60" s="511"/>
      <c r="AA60" s="511"/>
      <c r="AB60" s="511"/>
      <c r="AC60" s="511"/>
      <c r="AD60" s="511"/>
      <c r="AE60" s="511"/>
      <c r="AF60" s="511"/>
      <c r="AG60" s="543"/>
    </row>
    <row r="61" spans="2:33" hidden="1" x14ac:dyDescent="0.2">
      <c r="B61" s="514" t="str">
        <f>IFERROR(VLOOKUP(C61,'MEG Def'!$A$7:$B$12,2),"")</f>
        <v/>
      </c>
      <c r="C61" s="534"/>
      <c r="D61" s="541"/>
      <c r="E61" s="511"/>
      <c r="F61" s="569"/>
      <c r="G61" s="569"/>
      <c r="H61" s="569"/>
      <c r="I61" s="570"/>
      <c r="J61" s="570"/>
      <c r="K61" s="570"/>
      <c r="L61" s="570"/>
      <c r="M61" s="570"/>
      <c r="N61" s="570"/>
      <c r="O61" s="570"/>
      <c r="P61" s="570"/>
      <c r="Q61" s="570"/>
      <c r="R61" s="570"/>
      <c r="S61" s="570"/>
      <c r="T61" s="570"/>
      <c r="U61" s="570"/>
      <c r="V61" s="570"/>
      <c r="W61" s="570"/>
      <c r="X61" s="511"/>
      <c r="Y61" s="511"/>
      <c r="Z61" s="511"/>
      <c r="AA61" s="511"/>
      <c r="AB61" s="511"/>
      <c r="AC61" s="511"/>
      <c r="AD61" s="511"/>
      <c r="AE61" s="511"/>
      <c r="AF61" s="511"/>
      <c r="AG61" s="543"/>
    </row>
    <row r="62" spans="2:33" hidden="1" x14ac:dyDescent="0.2">
      <c r="B62" s="514" t="str">
        <f>IFERROR(VLOOKUP(C62,'MEG Def'!$A$7:$B$12,2),"")</f>
        <v/>
      </c>
      <c r="C62" s="534"/>
      <c r="D62" s="541"/>
      <c r="E62" s="511"/>
      <c r="F62" s="569"/>
      <c r="G62" s="569"/>
      <c r="H62" s="569"/>
      <c r="I62" s="570"/>
      <c r="J62" s="570"/>
      <c r="K62" s="570"/>
      <c r="L62" s="570"/>
      <c r="M62" s="570"/>
      <c r="N62" s="570"/>
      <c r="O62" s="570"/>
      <c r="P62" s="570"/>
      <c r="Q62" s="570"/>
      <c r="R62" s="570"/>
      <c r="S62" s="570"/>
      <c r="T62" s="570"/>
      <c r="U62" s="570"/>
      <c r="V62" s="570"/>
      <c r="W62" s="570"/>
      <c r="X62" s="511"/>
      <c r="Y62" s="511"/>
      <c r="Z62" s="511"/>
      <c r="AA62" s="511"/>
      <c r="AB62" s="511"/>
      <c r="AC62" s="511"/>
      <c r="AD62" s="511"/>
      <c r="AE62" s="511"/>
      <c r="AF62" s="511"/>
      <c r="AG62" s="543"/>
    </row>
    <row r="63" spans="2:33" hidden="1" x14ac:dyDescent="0.2">
      <c r="B63" s="514" t="str">
        <f>IFERROR(VLOOKUP(C63,'MEG Def'!$A$7:$B$12,2),"")</f>
        <v/>
      </c>
      <c r="C63" s="534"/>
      <c r="D63" s="541"/>
      <c r="E63" s="511"/>
      <c r="F63" s="569"/>
      <c r="G63" s="569"/>
      <c r="H63" s="569"/>
      <c r="I63" s="570"/>
      <c r="J63" s="570"/>
      <c r="K63" s="570"/>
      <c r="L63" s="570"/>
      <c r="M63" s="570"/>
      <c r="N63" s="570"/>
      <c r="O63" s="570"/>
      <c r="P63" s="570"/>
      <c r="Q63" s="570"/>
      <c r="R63" s="570"/>
      <c r="S63" s="570"/>
      <c r="T63" s="570"/>
      <c r="U63" s="570"/>
      <c r="V63" s="570"/>
      <c r="W63" s="570"/>
      <c r="X63" s="511"/>
      <c r="Y63" s="511"/>
      <c r="Z63" s="511"/>
      <c r="AA63" s="511"/>
      <c r="AB63" s="511"/>
      <c r="AC63" s="511"/>
      <c r="AD63" s="511"/>
      <c r="AE63" s="511"/>
      <c r="AF63" s="511"/>
      <c r="AG63" s="543"/>
    </row>
    <row r="64" spans="2:33" hidden="1" x14ac:dyDescent="0.2">
      <c r="B64" s="514" t="str">
        <f>IFERROR(VLOOKUP(C64,'MEG Def'!$A$7:$B$12,2),"")</f>
        <v/>
      </c>
      <c r="C64" s="534"/>
      <c r="D64" s="541"/>
      <c r="E64" s="511"/>
      <c r="F64" s="569"/>
      <c r="G64" s="569"/>
      <c r="H64" s="569"/>
      <c r="I64" s="570"/>
      <c r="J64" s="570"/>
      <c r="K64" s="570"/>
      <c r="L64" s="570"/>
      <c r="M64" s="570"/>
      <c r="N64" s="570"/>
      <c r="O64" s="570"/>
      <c r="P64" s="570"/>
      <c r="Q64" s="570"/>
      <c r="R64" s="570"/>
      <c r="S64" s="570"/>
      <c r="T64" s="570"/>
      <c r="U64" s="570"/>
      <c r="V64" s="570"/>
      <c r="W64" s="570"/>
      <c r="X64" s="511"/>
      <c r="Y64" s="511"/>
      <c r="Z64" s="511"/>
      <c r="AA64" s="511"/>
      <c r="AB64" s="511"/>
      <c r="AC64" s="511"/>
      <c r="AD64" s="511"/>
      <c r="AE64" s="511"/>
      <c r="AF64" s="511"/>
      <c r="AG64" s="543"/>
    </row>
    <row r="65" spans="2:33" hidden="1" x14ac:dyDescent="0.2">
      <c r="B65" s="514"/>
      <c r="C65" s="534"/>
      <c r="D65" s="571"/>
      <c r="E65" s="569"/>
      <c r="F65" s="569"/>
      <c r="G65" s="569"/>
      <c r="H65" s="569"/>
      <c r="I65" s="570"/>
      <c r="J65" s="570"/>
      <c r="K65" s="570"/>
      <c r="L65" s="570"/>
      <c r="M65" s="570"/>
      <c r="N65" s="570"/>
      <c r="O65" s="570"/>
      <c r="P65" s="570"/>
      <c r="Q65" s="570"/>
      <c r="R65" s="570"/>
      <c r="S65" s="570"/>
      <c r="T65" s="570"/>
      <c r="U65" s="570"/>
      <c r="V65" s="570"/>
      <c r="W65" s="570"/>
      <c r="X65" s="511"/>
      <c r="Y65" s="511"/>
      <c r="Z65" s="511"/>
      <c r="AA65" s="511"/>
      <c r="AB65" s="511"/>
      <c r="AC65" s="511"/>
      <c r="AD65" s="511"/>
      <c r="AE65" s="511"/>
      <c r="AF65" s="511"/>
      <c r="AG65" s="543"/>
    </row>
    <row r="66" spans="2:33" hidden="1" x14ac:dyDescent="0.2">
      <c r="B66" s="515" t="s">
        <v>86</v>
      </c>
      <c r="C66" s="534"/>
      <c r="D66" s="571"/>
      <c r="E66" s="516"/>
      <c r="F66" s="516"/>
      <c r="G66" s="516"/>
      <c r="H66" s="516"/>
      <c r="I66" s="570"/>
      <c r="J66" s="570"/>
      <c r="K66" s="570"/>
      <c r="L66" s="570"/>
      <c r="M66" s="570"/>
      <c r="N66" s="570"/>
      <c r="O66" s="570"/>
      <c r="P66" s="570"/>
      <c r="Q66" s="570"/>
      <c r="R66" s="570"/>
      <c r="S66" s="570"/>
      <c r="T66" s="570"/>
      <c r="U66" s="570"/>
      <c r="V66" s="570"/>
      <c r="W66" s="570"/>
      <c r="X66" s="516"/>
      <c r="Y66" s="516"/>
      <c r="Z66" s="516"/>
      <c r="AA66" s="516"/>
      <c r="AB66" s="516"/>
      <c r="AC66" s="516"/>
      <c r="AD66" s="516"/>
      <c r="AE66" s="516"/>
      <c r="AF66" s="516"/>
      <c r="AG66" s="553"/>
    </row>
    <row r="67" spans="2:33" hidden="1" x14ac:dyDescent="0.2">
      <c r="B67" s="514" t="str">
        <f>IFERROR(VLOOKUP(C67,'MEG Def'!$A$21:$B$26,2),"")</f>
        <v/>
      </c>
      <c r="C67" s="534"/>
      <c r="D67" s="541"/>
      <c r="E67" s="569"/>
      <c r="F67" s="516"/>
      <c r="G67" s="516"/>
      <c r="H67" s="516"/>
      <c r="I67" s="570"/>
      <c r="J67" s="570"/>
      <c r="K67" s="570"/>
      <c r="L67" s="570"/>
      <c r="M67" s="570"/>
      <c r="N67" s="570"/>
      <c r="O67" s="570"/>
      <c r="P67" s="570"/>
      <c r="Q67" s="570"/>
      <c r="R67" s="570"/>
      <c r="S67" s="570"/>
      <c r="T67" s="570"/>
      <c r="U67" s="570"/>
      <c r="V67" s="570"/>
      <c r="W67" s="570"/>
      <c r="X67" s="511"/>
      <c r="Y67" s="511"/>
      <c r="Z67" s="511"/>
      <c r="AA67" s="511"/>
      <c r="AB67" s="511"/>
      <c r="AC67" s="511"/>
      <c r="AD67" s="511"/>
      <c r="AE67" s="511"/>
      <c r="AF67" s="511"/>
      <c r="AG67" s="543"/>
    </row>
    <row r="68" spans="2:33" hidden="1" x14ac:dyDescent="0.2">
      <c r="B68" s="514" t="str">
        <f>IFERROR(VLOOKUP(C68,'MEG Def'!$A$21:$B$26,2),"")</f>
        <v/>
      </c>
      <c r="C68" s="534"/>
      <c r="D68" s="541"/>
      <c r="E68" s="516"/>
      <c r="F68" s="516"/>
      <c r="G68" s="516"/>
      <c r="H68" s="516"/>
      <c r="I68" s="570"/>
      <c r="J68" s="570"/>
      <c r="K68" s="570"/>
      <c r="L68" s="570"/>
      <c r="M68" s="570"/>
      <c r="N68" s="570"/>
      <c r="O68" s="570"/>
      <c r="P68" s="570"/>
      <c r="Q68" s="570"/>
      <c r="R68" s="570"/>
      <c r="S68" s="570"/>
      <c r="T68" s="570"/>
      <c r="U68" s="570"/>
      <c r="V68" s="570"/>
      <c r="W68" s="570"/>
      <c r="X68" s="511"/>
      <c r="Y68" s="511"/>
      <c r="Z68" s="511"/>
      <c r="AA68" s="511"/>
      <c r="AB68" s="511"/>
      <c r="AC68" s="511"/>
      <c r="AD68" s="511"/>
      <c r="AE68" s="511"/>
      <c r="AF68" s="511"/>
      <c r="AG68" s="543"/>
    </row>
    <row r="69" spans="2:33" hidden="1" x14ac:dyDescent="0.2">
      <c r="B69" s="514" t="str">
        <f>IFERROR(VLOOKUP(C69,'MEG Def'!$A$21:$B$26,2),"")</f>
        <v/>
      </c>
      <c r="C69" s="534"/>
      <c r="D69" s="541"/>
      <c r="E69" s="570"/>
      <c r="F69" s="570"/>
      <c r="G69" s="570"/>
      <c r="H69" s="570"/>
      <c r="I69" s="570"/>
      <c r="J69" s="570"/>
      <c r="K69" s="570"/>
      <c r="L69" s="570"/>
      <c r="M69" s="570"/>
      <c r="N69" s="570"/>
      <c r="O69" s="570"/>
      <c r="P69" s="570"/>
      <c r="Q69" s="570"/>
      <c r="R69" s="570"/>
      <c r="S69" s="570"/>
      <c r="T69" s="570"/>
      <c r="U69" s="570"/>
      <c r="V69" s="570"/>
      <c r="W69" s="570"/>
      <c r="X69" s="511"/>
      <c r="Y69" s="511"/>
      <c r="Z69" s="511"/>
      <c r="AA69" s="511"/>
      <c r="AB69" s="511"/>
      <c r="AC69" s="511"/>
      <c r="AD69" s="511"/>
      <c r="AE69" s="511"/>
      <c r="AF69" s="511"/>
      <c r="AG69" s="543"/>
    </row>
    <row r="70" spans="2:33" hidden="1" x14ac:dyDescent="0.2">
      <c r="B70" s="514" t="str">
        <f>IFERROR(VLOOKUP(C70,'MEG Def'!$A$21:$B$26,2),"")</f>
        <v/>
      </c>
      <c r="C70" s="534"/>
      <c r="D70" s="541"/>
      <c r="E70" s="570"/>
      <c r="F70" s="570"/>
      <c r="G70" s="570"/>
      <c r="H70" s="570"/>
      <c r="I70" s="570"/>
      <c r="J70" s="570"/>
      <c r="K70" s="570"/>
      <c r="L70" s="570"/>
      <c r="M70" s="570"/>
      <c r="N70" s="570"/>
      <c r="O70" s="570"/>
      <c r="P70" s="570"/>
      <c r="Q70" s="570"/>
      <c r="R70" s="570"/>
      <c r="S70" s="570"/>
      <c r="T70" s="570"/>
      <c r="U70" s="570"/>
      <c r="V70" s="570"/>
      <c r="W70" s="570"/>
      <c r="X70" s="511"/>
      <c r="Y70" s="511"/>
      <c r="Z70" s="511"/>
      <c r="AA70" s="511"/>
      <c r="AB70" s="511"/>
      <c r="AC70" s="511"/>
      <c r="AD70" s="511"/>
      <c r="AE70" s="511"/>
      <c r="AF70" s="511"/>
      <c r="AG70" s="543"/>
    </row>
    <row r="71" spans="2:33" hidden="1" x14ac:dyDescent="0.2">
      <c r="B71" s="514" t="str">
        <f>IFERROR(VLOOKUP(C71,'MEG Def'!$A$21:$B$26,2),"")</f>
        <v/>
      </c>
      <c r="C71" s="534"/>
      <c r="D71" s="541"/>
      <c r="E71" s="570"/>
      <c r="F71" s="570"/>
      <c r="G71" s="570"/>
      <c r="H71" s="570"/>
      <c r="I71" s="570"/>
      <c r="J71" s="570"/>
      <c r="K71" s="570"/>
      <c r="L71" s="570"/>
      <c r="M71" s="570"/>
      <c r="N71" s="570"/>
      <c r="O71" s="570"/>
      <c r="P71" s="570"/>
      <c r="Q71" s="570"/>
      <c r="R71" s="570"/>
      <c r="S71" s="570"/>
      <c r="T71" s="570"/>
      <c r="U71" s="570"/>
      <c r="V71" s="570"/>
      <c r="W71" s="570"/>
      <c r="X71" s="511"/>
      <c r="Y71" s="511"/>
      <c r="Z71" s="511"/>
      <c r="AA71" s="511"/>
      <c r="AB71" s="511"/>
      <c r="AC71" s="511"/>
      <c r="AD71" s="511"/>
      <c r="AE71" s="511"/>
      <c r="AF71" s="511"/>
      <c r="AG71" s="543"/>
    </row>
    <row r="72" spans="2:33" hidden="1" x14ac:dyDescent="0.2">
      <c r="B72" s="514"/>
      <c r="C72" s="443"/>
      <c r="D72" s="571"/>
      <c r="E72" s="570"/>
      <c r="F72" s="570"/>
      <c r="G72" s="570"/>
      <c r="H72" s="570"/>
      <c r="I72" s="570"/>
      <c r="J72" s="570"/>
      <c r="K72" s="570"/>
      <c r="L72" s="570"/>
      <c r="M72" s="570"/>
      <c r="N72" s="570"/>
      <c r="O72" s="570"/>
      <c r="P72" s="570"/>
      <c r="Q72" s="570"/>
      <c r="R72" s="570"/>
      <c r="S72" s="570"/>
      <c r="T72" s="570"/>
      <c r="U72" s="570"/>
      <c r="V72" s="570"/>
      <c r="W72" s="570"/>
      <c r="X72" s="516"/>
      <c r="Y72" s="516"/>
      <c r="Z72" s="516"/>
      <c r="AA72" s="516"/>
      <c r="AB72" s="516"/>
      <c r="AC72" s="516"/>
      <c r="AD72" s="516"/>
      <c r="AE72" s="516"/>
      <c r="AF72" s="516"/>
      <c r="AG72" s="553"/>
    </row>
    <row r="73" spans="2:33" hidden="1" x14ac:dyDescent="0.2">
      <c r="B73" s="515" t="s">
        <v>44</v>
      </c>
      <c r="C73" s="534"/>
      <c r="D73" s="571"/>
      <c r="E73" s="570"/>
      <c r="F73" s="570"/>
      <c r="G73" s="570"/>
      <c r="H73" s="570"/>
      <c r="I73" s="570"/>
      <c r="J73" s="570"/>
      <c r="K73" s="570"/>
      <c r="L73" s="570"/>
      <c r="M73" s="570"/>
      <c r="N73" s="570"/>
      <c r="O73" s="570"/>
      <c r="P73" s="570"/>
      <c r="Q73" s="570"/>
      <c r="R73" s="570"/>
      <c r="S73" s="570"/>
      <c r="T73" s="570"/>
      <c r="U73" s="570"/>
      <c r="V73" s="570"/>
      <c r="W73" s="570"/>
      <c r="X73" s="516"/>
      <c r="Y73" s="516"/>
      <c r="Z73" s="516"/>
      <c r="AA73" s="516"/>
      <c r="AB73" s="516"/>
      <c r="AC73" s="516"/>
      <c r="AD73" s="516"/>
      <c r="AE73" s="516"/>
      <c r="AF73" s="516"/>
      <c r="AG73" s="553"/>
    </row>
    <row r="74" spans="2:33" hidden="1" x14ac:dyDescent="0.2">
      <c r="B74" s="514" t="str">
        <f>IFERROR(VLOOKUP(C74,'MEG Def'!$A$35:$B$40,2),"")</f>
        <v/>
      </c>
      <c r="C74" s="534"/>
      <c r="D74" s="541"/>
      <c r="E74" s="570"/>
      <c r="F74" s="570"/>
      <c r="G74" s="570"/>
      <c r="H74" s="570"/>
      <c r="I74" s="570"/>
      <c r="J74" s="570"/>
      <c r="K74" s="570"/>
      <c r="L74" s="570"/>
      <c r="M74" s="570"/>
      <c r="N74" s="570"/>
      <c r="O74" s="570"/>
      <c r="P74" s="570"/>
      <c r="Q74" s="570"/>
      <c r="R74" s="570"/>
      <c r="S74" s="570"/>
      <c r="T74" s="570"/>
      <c r="U74" s="570"/>
      <c r="V74" s="570"/>
      <c r="W74" s="570"/>
      <c r="X74" s="511"/>
      <c r="Y74" s="511"/>
      <c r="Z74" s="511"/>
      <c r="AA74" s="511"/>
      <c r="AB74" s="511"/>
      <c r="AC74" s="511"/>
      <c r="AD74" s="511"/>
      <c r="AE74" s="511"/>
      <c r="AF74" s="511"/>
      <c r="AG74" s="543"/>
    </row>
    <row r="75" spans="2:33" hidden="1" x14ac:dyDescent="0.2">
      <c r="B75" s="514" t="str">
        <f>IFERROR(VLOOKUP(C75,'MEG Def'!$A$35:$B$40,2),"")</f>
        <v/>
      </c>
      <c r="C75" s="534"/>
      <c r="D75" s="541"/>
      <c r="E75" s="570"/>
      <c r="F75" s="570"/>
      <c r="G75" s="570"/>
      <c r="H75" s="570"/>
      <c r="I75" s="570"/>
      <c r="J75" s="570"/>
      <c r="K75" s="570"/>
      <c r="L75" s="570"/>
      <c r="M75" s="570"/>
      <c r="N75" s="570"/>
      <c r="O75" s="570"/>
      <c r="P75" s="570"/>
      <c r="Q75" s="570"/>
      <c r="R75" s="570"/>
      <c r="S75" s="570"/>
      <c r="T75" s="570"/>
      <c r="U75" s="570"/>
      <c r="V75" s="570"/>
      <c r="W75" s="570"/>
      <c r="X75" s="511"/>
      <c r="Y75" s="511"/>
      <c r="Z75" s="511"/>
      <c r="AA75" s="511"/>
      <c r="AB75" s="511"/>
      <c r="AC75" s="511"/>
      <c r="AD75" s="511"/>
      <c r="AE75" s="511"/>
      <c r="AF75" s="511"/>
      <c r="AG75" s="543"/>
    </row>
    <row r="76" spans="2:33" hidden="1" x14ac:dyDescent="0.2">
      <c r="B76" s="514" t="str">
        <f>IFERROR(VLOOKUP(C76,'MEG Def'!$A$35:$B$40,2),"")</f>
        <v/>
      </c>
      <c r="C76" s="534"/>
      <c r="D76" s="541"/>
      <c r="E76" s="570"/>
      <c r="F76" s="570"/>
      <c r="G76" s="570"/>
      <c r="H76" s="570"/>
      <c r="I76" s="570"/>
      <c r="J76" s="570"/>
      <c r="K76" s="570"/>
      <c r="L76" s="570"/>
      <c r="M76" s="570"/>
      <c r="N76" s="570"/>
      <c r="O76" s="570"/>
      <c r="P76" s="570"/>
      <c r="Q76" s="570"/>
      <c r="R76" s="570"/>
      <c r="S76" s="570"/>
      <c r="T76" s="570"/>
      <c r="U76" s="570"/>
      <c r="V76" s="570"/>
      <c r="W76" s="570"/>
      <c r="X76" s="511"/>
      <c r="Y76" s="511"/>
      <c r="Z76" s="511"/>
      <c r="AA76" s="511"/>
      <c r="AB76" s="511"/>
      <c r="AC76" s="511"/>
      <c r="AD76" s="511"/>
      <c r="AE76" s="511"/>
      <c r="AF76" s="511"/>
      <c r="AG76" s="543"/>
    </row>
    <row r="77" spans="2:33" hidden="1" x14ac:dyDescent="0.2">
      <c r="B77" s="514" t="str">
        <f>IFERROR(VLOOKUP(C77,'MEG Def'!$A$35:$B$40,2),"")</f>
        <v/>
      </c>
      <c r="C77" s="534"/>
      <c r="D77" s="541"/>
      <c r="E77" s="570"/>
      <c r="F77" s="570"/>
      <c r="G77" s="570"/>
      <c r="H77" s="570"/>
      <c r="I77" s="570"/>
      <c r="J77" s="570"/>
      <c r="K77" s="570"/>
      <c r="L77" s="570"/>
      <c r="M77" s="570"/>
      <c r="N77" s="570"/>
      <c r="O77" s="570"/>
      <c r="P77" s="570"/>
      <c r="Q77" s="570"/>
      <c r="R77" s="570"/>
      <c r="S77" s="570"/>
      <c r="T77" s="570"/>
      <c r="U77" s="570"/>
      <c r="V77" s="570"/>
      <c r="W77" s="570"/>
      <c r="X77" s="511"/>
      <c r="Y77" s="511"/>
      <c r="Z77" s="511"/>
      <c r="AA77" s="511"/>
      <c r="AB77" s="511"/>
      <c r="AC77" s="511"/>
      <c r="AD77" s="511"/>
      <c r="AE77" s="511"/>
      <c r="AF77" s="511"/>
      <c r="AG77" s="543"/>
    </row>
    <row r="78" spans="2:33" hidden="1" x14ac:dyDescent="0.2">
      <c r="B78" s="514" t="str">
        <f>IFERROR(VLOOKUP(C78,'MEG Def'!$A$35:$B$40,2),"")</f>
        <v/>
      </c>
      <c r="C78" s="534"/>
      <c r="D78" s="541"/>
      <c r="E78" s="570"/>
      <c r="F78" s="570"/>
      <c r="G78" s="570"/>
      <c r="H78" s="570"/>
      <c r="I78" s="570"/>
      <c r="J78" s="570"/>
      <c r="K78" s="570"/>
      <c r="L78" s="570"/>
      <c r="M78" s="570"/>
      <c r="N78" s="570"/>
      <c r="O78" s="570"/>
      <c r="P78" s="570"/>
      <c r="Q78" s="570"/>
      <c r="R78" s="570"/>
      <c r="S78" s="570"/>
      <c r="T78" s="570"/>
      <c r="U78" s="570"/>
      <c r="V78" s="570"/>
      <c r="W78" s="570"/>
      <c r="X78" s="511"/>
      <c r="Y78" s="511"/>
      <c r="Z78" s="511"/>
      <c r="AA78" s="511"/>
      <c r="AB78" s="511"/>
      <c r="AC78" s="511"/>
      <c r="AD78" s="511"/>
      <c r="AE78" s="511"/>
      <c r="AF78" s="511"/>
      <c r="AG78" s="543"/>
    </row>
    <row r="79" spans="2:33" hidden="1" x14ac:dyDescent="0.2">
      <c r="B79" s="505"/>
      <c r="C79" s="443"/>
      <c r="D79" s="572"/>
      <c r="E79" s="573"/>
      <c r="F79" s="573"/>
      <c r="G79" s="573"/>
      <c r="H79" s="573"/>
      <c r="I79" s="573"/>
      <c r="J79" s="573"/>
      <c r="K79" s="573"/>
      <c r="L79" s="573"/>
      <c r="M79" s="573"/>
      <c r="N79" s="573"/>
      <c r="O79" s="573"/>
      <c r="P79" s="573"/>
      <c r="Q79" s="573"/>
      <c r="R79" s="573"/>
      <c r="S79" s="573"/>
      <c r="T79" s="573"/>
      <c r="U79" s="573"/>
      <c r="V79" s="573"/>
      <c r="W79" s="573"/>
      <c r="X79" s="516"/>
      <c r="Y79" s="516"/>
      <c r="Z79" s="516"/>
      <c r="AA79" s="516"/>
      <c r="AB79" s="516"/>
      <c r="AC79" s="516"/>
      <c r="AD79" s="516"/>
      <c r="AE79" s="516"/>
      <c r="AF79" s="516"/>
      <c r="AG79" s="553"/>
    </row>
    <row r="80" spans="2:33" hidden="1" x14ac:dyDescent="0.2">
      <c r="B80" s="518" t="s">
        <v>43</v>
      </c>
      <c r="C80" s="443"/>
      <c r="D80" s="572"/>
      <c r="E80" s="573"/>
      <c r="F80" s="573"/>
      <c r="G80" s="573"/>
      <c r="H80" s="573"/>
      <c r="I80" s="573"/>
      <c r="J80" s="573"/>
      <c r="K80" s="573"/>
      <c r="L80" s="573"/>
      <c r="M80" s="573"/>
      <c r="N80" s="573"/>
      <c r="O80" s="573"/>
      <c r="P80" s="573"/>
      <c r="Q80" s="573"/>
      <c r="R80" s="573"/>
      <c r="S80" s="573"/>
      <c r="T80" s="573"/>
      <c r="U80" s="573"/>
      <c r="V80" s="573"/>
      <c r="W80" s="573"/>
      <c r="X80" s="516"/>
      <c r="Y80" s="516"/>
      <c r="Z80" s="516"/>
      <c r="AA80" s="516"/>
      <c r="AB80" s="516"/>
      <c r="AC80" s="516"/>
      <c r="AD80" s="516"/>
      <c r="AE80" s="516"/>
      <c r="AF80" s="516"/>
      <c r="AG80" s="553"/>
    </row>
    <row r="81" spans="2:33" hidden="1" x14ac:dyDescent="0.2">
      <c r="B81" s="514" t="str">
        <f>IFERROR(VLOOKUP(C81,'MEG Def'!$A$42:$B$45,2),"")</f>
        <v xml:space="preserve">New Adult Group </v>
      </c>
      <c r="C81" s="443">
        <v>1</v>
      </c>
      <c r="D81" s="541"/>
      <c r="E81" s="569"/>
      <c r="F81" s="516"/>
      <c r="G81" s="516"/>
      <c r="H81" s="516"/>
      <c r="I81" s="570"/>
      <c r="J81" s="570"/>
      <c r="K81" s="570"/>
      <c r="L81" s="570"/>
      <c r="M81" s="570"/>
      <c r="N81" s="570"/>
      <c r="O81" s="570"/>
      <c r="P81" s="570"/>
      <c r="Q81" s="570"/>
      <c r="R81" s="570"/>
      <c r="S81" s="570"/>
      <c r="T81" s="570"/>
      <c r="U81" s="570"/>
      <c r="V81" s="570"/>
      <c r="W81" s="570"/>
      <c r="X81" s="511"/>
      <c r="Y81" s="511"/>
      <c r="Z81" s="511"/>
      <c r="AA81" s="511"/>
      <c r="AB81" s="511"/>
      <c r="AC81" s="511"/>
      <c r="AD81" s="511"/>
      <c r="AE81" s="511"/>
      <c r="AF81" s="511"/>
      <c r="AG81" s="543"/>
    </row>
    <row r="82" spans="2:33" hidden="1" x14ac:dyDescent="0.2">
      <c r="B82" s="514" t="str">
        <f>IFERROR(VLOOKUP(C82,'MEG Def'!$A$42:$B$45,2),"")</f>
        <v/>
      </c>
      <c r="C82" s="443"/>
      <c r="D82" s="541"/>
      <c r="E82" s="516"/>
      <c r="F82" s="516"/>
      <c r="G82" s="516"/>
      <c r="H82" s="516"/>
      <c r="I82" s="570"/>
      <c r="J82" s="570"/>
      <c r="K82" s="570"/>
      <c r="L82" s="570"/>
      <c r="M82" s="570"/>
      <c r="N82" s="570"/>
      <c r="O82" s="570"/>
      <c r="P82" s="570"/>
      <c r="Q82" s="570"/>
      <c r="R82" s="570"/>
      <c r="S82" s="570"/>
      <c r="T82" s="570"/>
      <c r="U82" s="570"/>
      <c r="V82" s="570"/>
      <c r="W82" s="570"/>
      <c r="X82" s="511"/>
      <c r="Y82" s="511"/>
      <c r="Z82" s="511"/>
      <c r="AA82" s="511"/>
      <c r="AB82" s="511"/>
      <c r="AC82" s="511"/>
      <c r="AD82" s="511"/>
      <c r="AE82" s="511"/>
      <c r="AF82" s="511"/>
      <c r="AG82" s="543"/>
    </row>
    <row r="83" spans="2:33" hidden="1" x14ac:dyDescent="0.2">
      <c r="B83" s="514" t="str">
        <f>IFERROR(VLOOKUP(C83,'MEG Def'!$A$42:$B$45,2),"")</f>
        <v/>
      </c>
      <c r="C83" s="443"/>
      <c r="D83" s="541"/>
      <c r="E83" s="516"/>
      <c r="F83" s="516"/>
      <c r="G83" s="516"/>
      <c r="H83" s="516"/>
      <c r="I83" s="570"/>
      <c r="J83" s="570"/>
      <c r="K83" s="570"/>
      <c r="L83" s="570"/>
      <c r="M83" s="570"/>
      <c r="N83" s="570"/>
      <c r="O83" s="570"/>
      <c r="P83" s="570"/>
      <c r="Q83" s="570"/>
      <c r="R83" s="570"/>
      <c r="S83" s="570"/>
      <c r="T83" s="570"/>
      <c r="U83" s="570"/>
      <c r="V83" s="570"/>
      <c r="W83" s="570"/>
      <c r="X83" s="511"/>
      <c r="Y83" s="511"/>
      <c r="Z83" s="511"/>
      <c r="AA83" s="511"/>
      <c r="AB83" s="511"/>
      <c r="AC83" s="511"/>
      <c r="AD83" s="511"/>
      <c r="AE83" s="511"/>
      <c r="AF83" s="511"/>
      <c r="AG83" s="543"/>
    </row>
    <row r="84" spans="2:33" ht="12.6" hidden="1" customHeight="1" x14ac:dyDescent="0.2">
      <c r="B84" s="519"/>
      <c r="C84" s="443"/>
      <c r="D84" s="572"/>
      <c r="E84" s="516"/>
      <c r="F84" s="516"/>
      <c r="G84" s="516"/>
      <c r="H84" s="516"/>
      <c r="I84" s="573"/>
      <c r="J84" s="573"/>
      <c r="K84" s="573"/>
      <c r="L84" s="573"/>
      <c r="M84" s="573"/>
      <c r="N84" s="573"/>
      <c r="O84" s="573"/>
      <c r="P84" s="573"/>
      <c r="Q84" s="573"/>
      <c r="R84" s="573"/>
      <c r="S84" s="573"/>
      <c r="T84" s="573"/>
      <c r="U84" s="573"/>
      <c r="V84" s="573"/>
      <c r="W84" s="573"/>
      <c r="X84" s="516"/>
      <c r="Y84" s="516"/>
      <c r="Z84" s="516"/>
      <c r="AA84" s="516"/>
      <c r="AB84" s="516"/>
      <c r="AC84" s="516"/>
      <c r="AD84" s="516"/>
      <c r="AE84" s="516"/>
      <c r="AF84" s="516"/>
      <c r="AG84" s="553"/>
    </row>
    <row r="85" spans="2:33" ht="12.6" hidden="1" customHeight="1" x14ac:dyDescent="0.2">
      <c r="B85" s="518" t="s">
        <v>42</v>
      </c>
      <c r="C85" s="443"/>
      <c r="D85" s="571"/>
      <c r="E85" s="516"/>
      <c r="F85" s="516"/>
      <c r="G85" s="516"/>
      <c r="H85" s="516"/>
      <c r="I85" s="570"/>
      <c r="J85" s="570"/>
      <c r="K85" s="570"/>
      <c r="L85" s="570"/>
      <c r="M85" s="570"/>
      <c r="N85" s="570"/>
      <c r="O85" s="570"/>
      <c r="P85" s="570"/>
      <c r="Q85" s="570"/>
      <c r="R85" s="570"/>
      <c r="S85" s="570"/>
      <c r="T85" s="570"/>
      <c r="U85" s="570"/>
      <c r="V85" s="570"/>
      <c r="W85" s="570"/>
      <c r="X85" s="516"/>
      <c r="Y85" s="516"/>
      <c r="Z85" s="516"/>
      <c r="AA85" s="516"/>
      <c r="AB85" s="516"/>
      <c r="AC85" s="516"/>
      <c r="AD85" s="516"/>
      <c r="AE85" s="516"/>
      <c r="AF85" s="516"/>
      <c r="AG85" s="553"/>
    </row>
    <row r="86" spans="2:33" ht="12.6" hidden="1" customHeight="1" x14ac:dyDescent="0.2">
      <c r="B86" s="514" t="str">
        <f>IFERROR(VLOOKUP(C86,'MEG Def'!$A$47:$B$50,2),"")</f>
        <v/>
      </c>
      <c r="C86" s="443"/>
      <c r="D86" s="541"/>
      <c r="E86" s="569"/>
      <c r="F86" s="516"/>
      <c r="G86" s="516"/>
      <c r="H86" s="516"/>
      <c r="I86" s="570"/>
      <c r="J86" s="570"/>
      <c r="K86" s="570"/>
      <c r="L86" s="570"/>
      <c r="M86" s="570"/>
      <c r="N86" s="570"/>
      <c r="O86" s="570"/>
      <c r="P86" s="570"/>
      <c r="Q86" s="570"/>
      <c r="R86" s="570"/>
      <c r="S86" s="570"/>
      <c r="T86" s="570"/>
      <c r="U86" s="570"/>
      <c r="V86" s="570"/>
      <c r="W86" s="570"/>
      <c r="X86" s="511"/>
      <c r="Y86" s="511"/>
      <c r="Z86" s="511"/>
      <c r="AA86" s="511"/>
      <c r="AB86" s="511"/>
      <c r="AC86" s="511"/>
      <c r="AD86" s="511"/>
      <c r="AE86" s="511"/>
      <c r="AF86" s="511"/>
      <c r="AG86" s="543"/>
    </row>
    <row r="87" spans="2:33" ht="12.6" hidden="1" customHeight="1" x14ac:dyDescent="0.2">
      <c r="B87" s="514" t="str">
        <f>IFERROR(VLOOKUP(C87,'MEG Def'!$A$47:$B$50,2),"")</f>
        <v/>
      </c>
      <c r="C87" s="443"/>
      <c r="D87" s="541"/>
      <c r="E87" s="570"/>
      <c r="F87" s="570"/>
      <c r="G87" s="570"/>
      <c r="H87" s="570"/>
      <c r="I87" s="570"/>
      <c r="J87" s="570"/>
      <c r="K87" s="570"/>
      <c r="L87" s="570"/>
      <c r="M87" s="570"/>
      <c r="N87" s="570"/>
      <c r="O87" s="570"/>
      <c r="P87" s="570"/>
      <c r="Q87" s="570"/>
      <c r="R87" s="570"/>
      <c r="S87" s="570"/>
      <c r="T87" s="570"/>
      <c r="U87" s="570"/>
      <c r="V87" s="570"/>
      <c r="W87" s="570"/>
      <c r="X87" s="511"/>
      <c r="Y87" s="511"/>
      <c r="Z87" s="511"/>
      <c r="AA87" s="511"/>
      <c r="AB87" s="511"/>
      <c r="AC87" s="511"/>
      <c r="AD87" s="511"/>
      <c r="AE87" s="511"/>
      <c r="AF87" s="511"/>
      <c r="AG87" s="543"/>
    </row>
    <row r="88" spans="2:33" ht="12.6" hidden="1" customHeight="1" x14ac:dyDescent="0.2">
      <c r="B88" s="514" t="str">
        <f>IFERROR(VLOOKUP(C88,'MEG Def'!$A$47:$B$50,2),"")</f>
        <v/>
      </c>
      <c r="C88" s="443"/>
      <c r="D88" s="541"/>
      <c r="E88" s="570"/>
      <c r="F88" s="570"/>
      <c r="G88" s="570"/>
      <c r="H88" s="570"/>
      <c r="I88" s="570"/>
      <c r="J88" s="570"/>
      <c r="K88" s="570"/>
      <c r="L88" s="570"/>
      <c r="M88" s="570"/>
      <c r="N88" s="570"/>
      <c r="O88" s="570"/>
      <c r="P88" s="570"/>
      <c r="Q88" s="570"/>
      <c r="R88" s="570"/>
      <c r="S88" s="570"/>
      <c r="T88" s="570"/>
      <c r="U88" s="570"/>
      <c r="V88" s="570"/>
      <c r="W88" s="570"/>
      <c r="X88" s="511"/>
      <c r="Y88" s="511"/>
      <c r="Z88" s="511"/>
      <c r="AA88" s="511"/>
      <c r="AB88" s="511"/>
      <c r="AC88" s="511"/>
      <c r="AD88" s="511"/>
      <c r="AE88" s="511"/>
      <c r="AF88" s="511"/>
      <c r="AG88" s="543"/>
    </row>
    <row r="89" spans="2:33" ht="12.6" hidden="1" customHeight="1" x14ac:dyDescent="0.2">
      <c r="B89" s="514"/>
      <c r="C89" s="443"/>
      <c r="D89" s="571"/>
      <c r="E89" s="570"/>
      <c r="F89" s="570"/>
      <c r="G89" s="570"/>
      <c r="H89" s="570"/>
      <c r="I89" s="570"/>
      <c r="J89" s="570"/>
      <c r="K89" s="570"/>
      <c r="L89" s="570"/>
      <c r="M89" s="570"/>
      <c r="N89" s="570"/>
      <c r="O89" s="570"/>
      <c r="P89" s="570"/>
      <c r="Q89" s="570"/>
      <c r="R89" s="570"/>
      <c r="S89" s="570"/>
      <c r="T89" s="570"/>
      <c r="U89" s="570"/>
      <c r="V89" s="570"/>
      <c r="W89" s="570"/>
      <c r="X89" s="516"/>
      <c r="Y89" s="516"/>
      <c r="Z89" s="516"/>
      <c r="AA89" s="516"/>
      <c r="AB89" s="516"/>
      <c r="AC89" s="516"/>
      <c r="AD89" s="516"/>
      <c r="AE89" s="516"/>
      <c r="AF89" s="516"/>
      <c r="AG89" s="553"/>
    </row>
    <row r="90" spans="2:33" hidden="1" x14ac:dyDescent="0.2">
      <c r="B90" s="518" t="s">
        <v>80</v>
      </c>
      <c r="C90" s="443"/>
      <c r="D90" s="571"/>
      <c r="E90" s="570"/>
      <c r="F90" s="570"/>
      <c r="G90" s="570"/>
      <c r="H90" s="570"/>
      <c r="I90" s="570"/>
      <c r="J90" s="570"/>
      <c r="K90" s="570"/>
      <c r="L90" s="570"/>
      <c r="M90" s="570"/>
      <c r="N90" s="570"/>
      <c r="O90" s="570"/>
      <c r="P90" s="570"/>
      <c r="Q90" s="570"/>
      <c r="R90" s="570"/>
      <c r="S90" s="570"/>
      <c r="T90" s="570"/>
      <c r="U90" s="570"/>
      <c r="V90" s="570"/>
      <c r="W90" s="570"/>
      <c r="X90" s="516"/>
      <c r="Y90" s="516"/>
      <c r="Z90" s="516"/>
      <c r="AA90" s="516"/>
      <c r="AB90" s="516"/>
      <c r="AC90" s="516"/>
      <c r="AD90" s="516"/>
      <c r="AE90" s="516"/>
      <c r="AF90" s="516"/>
      <c r="AG90" s="553"/>
    </row>
    <row r="91" spans="2:33" hidden="1" x14ac:dyDescent="0.2">
      <c r="B91" s="514" t="str">
        <f>IFERROR(VLOOKUP(C91,'MEG Def'!$A$52:$B$55,2),"")</f>
        <v/>
      </c>
      <c r="C91" s="443"/>
      <c r="D91" s="541"/>
      <c r="E91" s="570"/>
      <c r="F91" s="570"/>
      <c r="G91" s="570"/>
      <c r="H91" s="570"/>
      <c r="I91" s="570"/>
      <c r="J91" s="570"/>
      <c r="K91" s="570"/>
      <c r="L91" s="570"/>
      <c r="M91" s="570"/>
      <c r="N91" s="570"/>
      <c r="O91" s="570"/>
      <c r="P91" s="570"/>
      <c r="Q91" s="570"/>
      <c r="R91" s="570"/>
      <c r="S91" s="570"/>
      <c r="T91" s="570"/>
      <c r="U91" s="570"/>
      <c r="V91" s="570"/>
      <c r="W91" s="570"/>
      <c r="X91" s="511"/>
      <c r="Y91" s="511"/>
      <c r="Z91" s="511"/>
      <c r="AA91" s="511"/>
      <c r="AB91" s="511"/>
      <c r="AC91" s="511"/>
      <c r="AD91" s="511"/>
      <c r="AE91" s="511"/>
      <c r="AF91" s="511"/>
      <c r="AG91" s="543"/>
    </row>
    <row r="92" spans="2:33" hidden="1" x14ac:dyDescent="0.2">
      <c r="B92" s="514" t="str">
        <f>IFERROR(VLOOKUP(C92,'MEG Def'!$A$52:$B$55,2),"")</f>
        <v/>
      </c>
      <c r="C92" s="443"/>
      <c r="D92" s="541"/>
      <c r="E92" s="570"/>
      <c r="F92" s="570"/>
      <c r="G92" s="570"/>
      <c r="H92" s="570"/>
      <c r="I92" s="570"/>
      <c r="J92" s="570"/>
      <c r="K92" s="570"/>
      <c r="L92" s="570"/>
      <c r="M92" s="570"/>
      <c r="N92" s="570"/>
      <c r="O92" s="570"/>
      <c r="P92" s="570"/>
      <c r="Q92" s="570"/>
      <c r="R92" s="570"/>
      <c r="S92" s="570"/>
      <c r="T92" s="570"/>
      <c r="U92" s="570"/>
      <c r="V92" s="570"/>
      <c r="W92" s="570"/>
      <c r="X92" s="511"/>
      <c r="Y92" s="511"/>
      <c r="Z92" s="511"/>
      <c r="AA92" s="511"/>
      <c r="AB92" s="511"/>
      <c r="AC92" s="511"/>
      <c r="AD92" s="511"/>
      <c r="AE92" s="511"/>
      <c r="AF92" s="511"/>
      <c r="AG92" s="543"/>
    </row>
    <row r="93" spans="2:33" hidden="1" x14ac:dyDescent="0.2">
      <c r="B93" s="514" t="str">
        <f>IFERROR(VLOOKUP(C93,'MEG Def'!$A$52:$B$55,2),"")</f>
        <v/>
      </c>
      <c r="C93" s="443"/>
      <c r="D93" s="541"/>
      <c r="E93" s="570"/>
      <c r="F93" s="570"/>
      <c r="G93" s="570"/>
      <c r="H93" s="570"/>
      <c r="I93" s="570"/>
      <c r="J93" s="570"/>
      <c r="K93" s="570"/>
      <c r="L93" s="570"/>
      <c r="M93" s="570"/>
      <c r="N93" s="570"/>
      <c r="O93" s="570"/>
      <c r="P93" s="570"/>
      <c r="Q93" s="570"/>
      <c r="R93" s="570"/>
      <c r="S93" s="570"/>
      <c r="T93" s="570"/>
      <c r="U93" s="570"/>
      <c r="V93" s="570"/>
      <c r="W93" s="570"/>
      <c r="X93" s="511"/>
      <c r="Y93" s="511"/>
      <c r="Z93" s="511"/>
      <c r="AA93" s="511"/>
      <c r="AB93" s="511"/>
      <c r="AC93" s="511"/>
      <c r="AD93" s="511"/>
      <c r="AE93" s="511"/>
      <c r="AF93" s="511"/>
      <c r="AG93" s="543"/>
    </row>
    <row r="94" spans="2:33" hidden="1" x14ac:dyDescent="0.2">
      <c r="B94" s="514"/>
      <c r="C94" s="443"/>
      <c r="D94" s="571"/>
      <c r="E94" s="570"/>
      <c r="F94" s="570"/>
      <c r="G94" s="570"/>
      <c r="H94" s="570"/>
      <c r="I94" s="570"/>
      <c r="J94" s="570"/>
      <c r="K94" s="570"/>
      <c r="L94" s="570"/>
      <c r="M94" s="570"/>
      <c r="N94" s="570"/>
      <c r="O94" s="570"/>
      <c r="P94" s="570"/>
      <c r="Q94" s="570"/>
      <c r="R94" s="570"/>
      <c r="S94" s="570"/>
      <c r="T94" s="570"/>
      <c r="U94" s="570"/>
      <c r="V94" s="570"/>
      <c r="W94" s="570"/>
      <c r="X94" s="516"/>
      <c r="Y94" s="516"/>
      <c r="Z94" s="516"/>
      <c r="AA94" s="516"/>
      <c r="AB94" s="516"/>
      <c r="AC94" s="516"/>
      <c r="AD94" s="516"/>
      <c r="AE94" s="516"/>
      <c r="AF94" s="516"/>
      <c r="AG94" s="553"/>
    </row>
    <row r="95" spans="2:33" hidden="1" x14ac:dyDescent="0.2">
      <c r="B95" s="518" t="s">
        <v>81</v>
      </c>
      <c r="C95" s="443"/>
      <c r="D95" s="571"/>
      <c r="E95" s="570"/>
      <c r="F95" s="570"/>
      <c r="G95" s="570"/>
      <c r="H95" s="570"/>
      <c r="I95" s="570"/>
      <c r="J95" s="570"/>
      <c r="K95" s="570"/>
      <c r="L95" s="570"/>
      <c r="M95" s="570"/>
      <c r="N95" s="570"/>
      <c r="O95" s="570"/>
      <c r="P95" s="570"/>
      <c r="Q95" s="570"/>
      <c r="R95" s="570"/>
      <c r="S95" s="570"/>
      <c r="T95" s="570"/>
      <c r="U95" s="570"/>
      <c r="V95" s="570"/>
      <c r="W95" s="570"/>
      <c r="X95" s="516"/>
      <c r="Y95" s="516"/>
      <c r="Z95" s="516"/>
      <c r="AA95" s="516"/>
      <c r="AB95" s="516"/>
      <c r="AC95" s="516"/>
      <c r="AD95" s="516"/>
      <c r="AE95" s="516"/>
      <c r="AF95" s="516"/>
      <c r="AG95" s="553"/>
    </row>
    <row r="96" spans="2:33" hidden="1" x14ac:dyDescent="0.2">
      <c r="B96" s="514" t="str">
        <f>IFERROR(VLOOKUP(C96,'MEG Def'!$A$57:$B$60,2),"")</f>
        <v/>
      </c>
      <c r="C96" s="443"/>
      <c r="D96" s="541"/>
      <c r="E96" s="569"/>
      <c r="F96" s="516"/>
      <c r="G96" s="516"/>
      <c r="H96" s="516"/>
      <c r="I96" s="570"/>
      <c r="J96" s="570"/>
      <c r="K96" s="570"/>
      <c r="L96" s="570"/>
      <c r="M96" s="570"/>
      <c r="N96" s="570"/>
      <c r="O96" s="570"/>
      <c r="P96" s="570"/>
      <c r="Q96" s="570"/>
      <c r="R96" s="570"/>
      <c r="S96" s="570"/>
      <c r="T96" s="570"/>
      <c r="U96" s="570"/>
      <c r="V96" s="570"/>
      <c r="W96" s="570"/>
      <c r="X96" s="511"/>
      <c r="Y96" s="511"/>
      <c r="Z96" s="511"/>
      <c r="AA96" s="511"/>
      <c r="AB96" s="511"/>
      <c r="AC96" s="511"/>
      <c r="AD96" s="511"/>
      <c r="AE96" s="511"/>
      <c r="AF96" s="511"/>
      <c r="AG96" s="543"/>
    </row>
    <row r="97" spans="2:33" hidden="1" x14ac:dyDescent="0.2">
      <c r="B97" s="514" t="str">
        <f>IFERROR(VLOOKUP(C97,'MEG Def'!$A$57:$B$60,2),"")</f>
        <v/>
      </c>
      <c r="C97" s="443"/>
      <c r="D97" s="541"/>
      <c r="E97" s="570"/>
      <c r="F97" s="570"/>
      <c r="G97" s="570"/>
      <c r="H97" s="570"/>
      <c r="I97" s="570"/>
      <c r="J97" s="570"/>
      <c r="K97" s="570"/>
      <c r="L97" s="570"/>
      <c r="M97" s="570"/>
      <c r="N97" s="570"/>
      <c r="O97" s="570"/>
      <c r="P97" s="570"/>
      <c r="Q97" s="570"/>
      <c r="R97" s="570"/>
      <c r="S97" s="570"/>
      <c r="T97" s="570"/>
      <c r="U97" s="570"/>
      <c r="V97" s="570"/>
      <c r="W97" s="570"/>
      <c r="X97" s="511"/>
      <c r="Y97" s="511"/>
      <c r="Z97" s="511"/>
      <c r="AA97" s="511"/>
      <c r="AB97" s="511"/>
      <c r="AC97" s="511"/>
      <c r="AD97" s="511"/>
      <c r="AE97" s="511"/>
      <c r="AF97" s="511"/>
      <c r="AG97" s="543"/>
    </row>
    <row r="98" spans="2:33" hidden="1" x14ac:dyDescent="0.2">
      <c r="B98" s="514" t="str">
        <f>IFERROR(VLOOKUP(C98,'MEG Def'!$A$57:$B$60,2),"")</f>
        <v/>
      </c>
      <c r="C98" s="443"/>
      <c r="D98" s="541"/>
      <c r="E98" s="570"/>
      <c r="F98" s="570"/>
      <c r="G98" s="570"/>
      <c r="H98" s="570"/>
      <c r="I98" s="570"/>
      <c r="J98" s="570"/>
      <c r="K98" s="570"/>
      <c r="L98" s="570"/>
      <c r="M98" s="570"/>
      <c r="N98" s="570"/>
      <c r="O98" s="570"/>
      <c r="P98" s="570"/>
      <c r="Q98" s="570"/>
      <c r="R98" s="570"/>
      <c r="S98" s="570"/>
      <c r="T98" s="570"/>
      <c r="U98" s="570"/>
      <c r="V98" s="570"/>
      <c r="W98" s="570"/>
      <c r="X98" s="511"/>
      <c r="Y98" s="511"/>
      <c r="Z98" s="511"/>
      <c r="AA98" s="511"/>
      <c r="AB98" s="511"/>
      <c r="AC98" s="511"/>
      <c r="AD98" s="511"/>
      <c r="AE98" s="511"/>
      <c r="AF98" s="511"/>
      <c r="AG98" s="543"/>
    </row>
    <row r="99" spans="2:33" ht="13.5" hidden="1" thickBot="1" x14ac:dyDescent="0.25">
      <c r="B99" s="520"/>
      <c r="C99" s="557"/>
      <c r="D99" s="574"/>
      <c r="E99" s="575"/>
      <c r="F99" s="575"/>
      <c r="G99" s="575"/>
      <c r="H99" s="575"/>
      <c r="I99" s="575"/>
      <c r="J99" s="575"/>
      <c r="K99" s="575"/>
      <c r="L99" s="575"/>
      <c r="M99" s="575"/>
      <c r="N99" s="575"/>
      <c r="O99" s="575"/>
      <c r="P99" s="575"/>
      <c r="Q99" s="575"/>
      <c r="R99" s="575"/>
      <c r="S99" s="575"/>
      <c r="T99" s="575"/>
      <c r="U99" s="575"/>
      <c r="V99" s="575"/>
      <c r="W99" s="575"/>
      <c r="X99" s="576"/>
      <c r="Y99" s="576"/>
      <c r="Z99" s="576"/>
      <c r="AA99" s="576"/>
      <c r="AB99" s="576"/>
      <c r="AC99" s="576"/>
      <c r="AD99" s="576"/>
      <c r="AE99" s="576"/>
      <c r="AF99" s="576"/>
      <c r="AG99" s="577"/>
    </row>
    <row r="100" spans="2:33" x14ac:dyDescent="0.2">
      <c r="X100" s="578"/>
      <c r="Y100" s="578"/>
      <c r="Z100" s="578"/>
      <c r="AA100" s="578"/>
      <c r="AB100" s="578"/>
      <c r="AC100" s="578"/>
      <c r="AD100" s="578"/>
      <c r="AE100" s="578"/>
      <c r="AF100" s="578"/>
      <c r="AG100" s="578"/>
    </row>
  </sheetData>
  <sheetProtection algorithmName="SHA-512" hashValue="P32F+I/LVutPE5RfWo3ojwpCP+nVdYghuOJir6Sj5PV9AE5+UF0Df9L27tmNeBSPiMCRRMNTwa07RM8h1XeZPg==" saltValue="pbIgkgQyzfIqA05ItaeK8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99"/>
  <sheetViews>
    <sheetView showZeros="0" zoomScaleNormal="100" workbookViewId="0"/>
  </sheetViews>
  <sheetFormatPr defaultColWidth="8.7109375" defaultRowHeight="12.75" x14ac:dyDescent="0.2"/>
  <cols>
    <col min="2" max="2" width="42.85546875" customWidth="1"/>
    <col min="3" max="3" width="4.42578125" style="5" customWidth="1"/>
    <col min="4" max="8" width="15.5703125" customWidth="1"/>
    <col min="9" max="33" width="15.5703125" hidden="1" customWidth="1"/>
  </cols>
  <sheetData>
    <row r="1" spans="2:33" ht="27.95" customHeight="1" x14ac:dyDescent="0.2">
      <c r="B1" s="46"/>
      <c r="C1" s="46"/>
      <c r="D1" s="46"/>
    </row>
    <row r="3" spans="2:33" ht="15" x14ac:dyDescent="0.25">
      <c r="B3" s="240" t="s">
        <v>19</v>
      </c>
    </row>
    <row r="5" spans="2:33" ht="13.5" thickBot="1" x14ac:dyDescent="0.25">
      <c r="B5" s="2" t="s">
        <v>16</v>
      </c>
      <c r="C5" s="4"/>
    </row>
    <row r="6" spans="2:33" x14ac:dyDescent="0.2">
      <c r="B6" s="39"/>
      <c r="C6" s="32"/>
      <c r="D6" s="43" t="s">
        <v>0</v>
      </c>
      <c r="E6" s="40"/>
      <c r="F6" s="40"/>
      <c r="G6" s="40"/>
      <c r="H6" s="44"/>
      <c r="I6" s="40"/>
      <c r="J6" s="40"/>
      <c r="K6" s="40"/>
      <c r="L6" s="40"/>
      <c r="M6" s="40"/>
      <c r="N6" s="40"/>
      <c r="O6" s="40"/>
      <c r="P6" s="40"/>
      <c r="Q6" s="40"/>
      <c r="R6" s="40"/>
      <c r="S6" s="40"/>
      <c r="T6" s="40"/>
      <c r="U6" s="40"/>
      <c r="V6" s="40"/>
      <c r="W6" s="40"/>
      <c r="X6" s="40"/>
      <c r="Y6" s="40"/>
      <c r="Z6" s="40"/>
      <c r="AA6" s="40"/>
      <c r="AB6" s="40"/>
      <c r="AC6" s="40"/>
      <c r="AD6" s="40"/>
      <c r="AE6" s="40"/>
      <c r="AF6" s="40"/>
      <c r="AG6" s="44"/>
    </row>
    <row r="7" spans="2:33" ht="13.5" thickBot="1" x14ac:dyDescent="0.25">
      <c r="B7" s="29"/>
      <c r="C7" s="57"/>
      <c r="D7" s="121">
        <f>'DY Def'!B$5</f>
        <v>1</v>
      </c>
      <c r="E7" s="413">
        <f>'DY Def'!C$5</f>
        <v>2</v>
      </c>
      <c r="F7" s="413">
        <f>'DY Def'!D$5</f>
        <v>3</v>
      </c>
      <c r="G7" s="413">
        <f>'DY Def'!E$5</f>
        <v>4</v>
      </c>
      <c r="H7" s="337">
        <f>'DY Def'!F$5</f>
        <v>5</v>
      </c>
      <c r="I7" s="122">
        <f>'DY Def'!G$5</f>
        <v>6</v>
      </c>
      <c r="J7" s="122">
        <f>'DY Def'!H$5</f>
        <v>7</v>
      </c>
      <c r="K7" s="122">
        <f>'DY Def'!I$5</f>
        <v>8</v>
      </c>
      <c r="L7" s="122">
        <f>'DY Def'!J$5</f>
        <v>9</v>
      </c>
      <c r="M7" s="122">
        <f>'DY Def'!K$5</f>
        <v>10</v>
      </c>
      <c r="N7" s="122">
        <f>'DY Def'!L$5</f>
        <v>11</v>
      </c>
      <c r="O7" s="122">
        <f>'DY Def'!M$5</f>
        <v>12</v>
      </c>
      <c r="P7" s="122">
        <f>'DY Def'!N$5</f>
        <v>13</v>
      </c>
      <c r="Q7" s="122">
        <f>'DY Def'!O$5</f>
        <v>14</v>
      </c>
      <c r="R7" s="122">
        <f>'DY Def'!P$5</f>
        <v>15</v>
      </c>
      <c r="S7" s="122">
        <f>'DY Def'!Q$5</f>
        <v>16</v>
      </c>
      <c r="T7" s="122">
        <f>'DY Def'!R$5</f>
        <v>17</v>
      </c>
      <c r="U7" s="122">
        <f>'DY Def'!S$5</f>
        <v>18</v>
      </c>
      <c r="V7" s="122">
        <f>'DY Def'!T$5</f>
        <v>19</v>
      </c>
      <c r="W7" s="122">
        <f>'DY Def'!U$5</f>
        <v>20</v>
      </c>
      <c r="X7" s="122">
        <f>'DY Def'!V$5</f>
        <v>21</v>
      </c>
      <c r="Y7" s="122">
        <f>'DY Def'!W$5</f>
        <v>22</v>
      </c>
      <c r="Z7" s="122">
        <f>'DY Def'!X$5</f>
        <v>23</v>
      </c>
      <c r="AA7" s="122">
        <f>'DY Def'!Y$5</f>
        <v>24</v>
      </c>
      <c r="AB7" s="122">
        <f>'DY Def'!Z$5</f>
        <v>25</v>
      </c>
      <c r="AC7" s="122">
        <f>'DY Def'!AA$5</f>
        <v>26</v>
      </c>
      <c r="AD7" s="122">
        <f>'DY Def'!AB$5</f>
        <v>27</v>
      </c>
      <c r="AE7" s="122">
        <f>'DY Def'!AC$5</f>
        <v>28</v>
      </c>
      <c r="AF7" s="122">
        <f>'DY Def'!AD$5</f>
        <v>29</v>
      </c>
      <c r="AG7" s="337">
        <f>'DY Def'!AE$5</f>
        <v>30</v>
      </c>
    </row>
    <row r="8" spans="2:33" x14ac:dyDescent="0.2">
      <c r="B8" s="25"/>
      <c r="C8" s="58"/>
      <c r="D8" s="266"/>
      <c r="E8" s="267"/>
      <c r="F8" s="267"/>
      <c r="G8" s="267"/>
      <c r="H8" s="268"/>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8"/>
    </row>
    <row r="9" spans="2:33" hidden="1" x14ac:dyDescent="0.2">
      <c r="B9" s="41" t="s">
        <v>84</v>
      </c>
      <c r="C9" s="57"/>
      <c r="D9" s="103"/>
      <c r="E9" s="418"/>
      <c r="F9" s="418"/>
      <c r="G9" s="418"/>
      <c r="H9" s="105"/>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5"/>
    </row>
    <row r="10" spans="2:33" hidden="1" x14ac:dyDescent="0.2">
      <c r="B10" s="22" t="str">
        <f>IFERROR(VLOOKUP(C10,'MEG Def'!$A$7:$B$12,2),"")</f>
        <v/>
      </c>
      <c r="C10" s="58"/>
      <c r="D10" s="103">
        <f>SUMIF('WW Spending Actual'!$B$10:$B$49,'WW Spending Total'!$B10,'WW Spending Actual'!D$10:D$49)+SUMIF('WW Spending Projected'!$B$14:$B$53,'WW Spending Total'!$B10,'WW Spending Projected'!D$14:D$53)</f>
        <v>0</v>
      </c>
      <c r="E10" s="418">
        <f>SUMIF('WW Spending Actual'!$B$10:$B$49,'WW Spending Total'!$B10,'WW Spending Actual'!E$10:E$49)+SUMIF('WW Spending Projected'!$B$14:$B$53,'WW Spending Total'!$B10,'WW Spending Projected'!E$14:E$53)</f>
        <v>0</v>
      </c>
      <c r="F10" s="418">
        <f>SUMIF('WW Spending Actual'!$B$10:$B$49,'WW Spending Total'!$B10,'WW Spending Actual'!F$10:F$49)+SUMIF('WW Spending Projected'!$B$14:$B$53,'WW Spending Total'!$B10,'WW Spending Projected'!F$14:F$53)</f>
        <v>0</v>
      </c>
      <c r="G10" s="418">
        <f>SUMIF('WW Spending Actual'!$B$10:$B$49,'WW Spending Total'!$B10,'WW Spending Actual'!G$10:G$49)+SUMIF('WW Spending Projected'!$B$14:$B$53,'WW Spending Total'!$B10,'WW Spending Projected'!G$14:G$53)</f>
        <v>0</v>
      </c>
      <c r="H10" s="105">
        <f>SUMIF('WW Spending Actual'!$B$10:$B$49,'WW Spending Total'!$B10,'WW Spending Actual'!H$10:H$49)+SUMIF('WW Spending Projected'!$B$14:$B$53,'WW Spending Total'!$B10,'WW Spending Projected'!H$14:H$53)</f>
        <v>0</v>
      </c>
      <c r="I10" s="104">
        <f>SUMIF('WW Spending Actual'!$B$10:$B$49,'WW Spending Total'!$B10,'WW Spending Actual'!I$10:I$49)+SUMIF('WW Spending Projected'!$B$14:$B$53,'WW Spending Total'!$B10,'WW Spending Projected'!I$14:I$53)</f>
        <v>0</v>
      </c>
      <c r="J10" s="104">
        <f>SUMIF('WW Spending Actual'!$B$10:$B$49,'WW Spending Total'!$B10,'WW Spending Actual'!J$10:J$49)+SUMIF('WW Spending Projected'!$B$14:$B$53,'WW Spending Total'!$B10,'WW Spending Projected'!J$14:J$53)</f>
        <v>0</v>
      </c>
      <c r="K10" s="104">
        <f>SUMIF('WW Spending Actual'!$B$10:$B$49,'WW Spending Total'!$B10,'WW Spending Actual'!K$10:K$49)+SUMIF('WW Spending Projected'!$B$14:$B$53,'WW Spending Total'!$B10,'WW Spending Projected'!K$14:K$53)</f>
        <v>0</v>
      </c>
      <c r="L10" s="104">
        <f>SUMIF('WW Spending Actual'!$B$10:$B$49,'WW Spending Total'!$B10,'WW Spending Actual'!L$10:L$49)+SUMIF('WW Spending Projected'!$B$14:$B$53,'WW Spending Total'!$B10,'WW Spending Projected'!L$14:L$53)</f>
        <v>0</v>
      </c>
      <c r="M10" s="104">
        <f>SUMIF('WW Spending Actual'!$B$10:$B$49,'WW Spending Total'!$B10,'WW Spending Actual'!M$10:M$49)+SUMIF('WW Spending Projected'!$B$14:$B$53,'WW Spending Total'!$B10,'WW Spending Projected'!M$14:M$53)</f>
        <v>0</v>
      </c>
      <c r="N10" s="104">
        <f>SUMIF('WW Spending Actual'!$B$10:$B$49,'WW Spending Total'!$B10,'WW Spending Actual'!N$10:N$49)+SUMIF('WW Spending Projected'!$B$14:$B$53,'WW Spending Total'!$B10,'WW Spending Projected'!N$14:N$53)</f>
        <v>0</v>
      </c>
      <c r="O10" s="104">
        <f>SUMIF('WW Spending Actual'!$B$10:$B$49,'WW Spending Total'!$B10,'WW Spending Actual'!O$10:O$49)+SUMIF('WW Spending Projected'!$B$14:$B$53,'WW Spending Total'!$B10,'WW Spending Projected'!O$14:O$53)</f>
        <v>0</v>
      </c>
      <c r="P10" s="104">
        <f>SUMIF('WW Spending Actual'!$B$10:$B$49,'WW Spending Total'!$B10,'WW Spending Actual'!P$10:P$49)+SUMIF('WW Spending Projected'!$B$14:$B$53,'WW Spending Total'!$B10,'WW Spending Projected'!P$14:P$53)</f>
        <v>0</v>
      </c>
      <c r="Q10" s="104">
        <f>SUMIF('WW Spending Actual'!$B$10:$B$49,'WW Spending Total'!$B10,'WW Spending Actual'!Q$10:Q$49)+SUMIF('WW Spending Projected'!$B$14:$B$53,'WW Spending Total'!$B10,'WW Spending Projected'!Q$14:Q$53)</f>
        <v>0</v>
      </c>
      <c r="R10" s="104">
        <f>SUMIF('WW Spending Actual'!$B$10:$B$49,'WW Spending Total'!$B10,'WW Spending Actual'!R$10:R$49)+SUMIF('WW Spending Projected'!$B$14:$B$53,'WW Spending Total'!$B10,'WW Spending Projected'!R$14:R$53)</f>
        <v>0</v>
      </c>
      <c r="S10" s="104">
        <f>SUMIF('WW Spending Actual'!$B$10:$B$49,'WW Spending Total'!$B10,'WW Spending Actual'!S$10:S$49)+SUMIF('WW Spending Projected'!$B$14:$B$53,'WW Spending Total'!$B10,'WW Spending Projected'!S$14:S$53)</f>
        <v>0</v>
      </c>
      <c r="T10" s="104">
        <f>SUMIF('WW Spending Actual'!$B$10:$B$49,'WW Spending Total'!$B10,'WW Spending Actual'!T$10:T$49)+SUMIF('WW Spending Projected'!$B$14:$B$53,'WW Spending Total'!$B10,'WW Spending Projected'!T$14:T$53)</f>
        <v>0</v>
      </c>
      <c r="U10" s="104">
        <f>SUMIF('WW Spending Actual'!$B$10:$B$49,'WW Spending Total'!$B10,'WW Spending Actual'!U$10:U$49)+SUMIF('WW Spending Projected'!$B$14:$B$53,'WW Spending Total'!$B10,'WW Spending Projected'!U$14:U$53)</f>
        <v>0</v>
      </c>
      <c r="V10" s="104">
        <f>SUMIF('WW Spending Actual'!$B$10:$B$49,'WW Spending Total'!$B10,'WW Spending Actual'!V$10:V$49)+SUMIF('WW Spending Projected'!$B$14:$B$53,'WW Spending Total'!$B10,'WW Spending Projected'!V$14:V$53)</f>
        <v>0</v>
      </c>
      <c r="W10" s="104">
        <f>SUMIF('WW Spending Actual'!$B$10:$B$49,'WW Spending Total'!$B10,'WW Spending Actual'!W$10:W$49)+SUMIF('WW Spending Projected'!$B$14:$B$53,'WW Spending Total'!$B10,'WW Spending Projected'!W$14:W$53)</f>
        <v>0</v>
      </c>
      <c r="X10" s="104">
        <f>SUMIF('WW Spending Actual'!$B$10:$B$49,'WW Spending Total'!$B10,'WW Spending Actual'!X$10:X$49)+SUMIF('WW Spending Projected'!$B$14:$B$53,'WW Spending Total'!$B10,'WW Spending Projected'!X$14:X$53)</f>
        <v>0</v>
      </c>
      <c r="Y10" s="104">
        <f>SUMIF('WW Spending Actual'!$B$10:$B$49,'WW Spending Total'!$B10,'WW Spending Actual'!Y$10:Y$49)+SUMIF('WW Spending Projected'!$B$14:$B$53,'WW Spending Total'!$B10,'WW Spending Projected'!Y$14:Y$53)</f>
        <v>0</v>
      </c>
      <c r="Z10" s="104">
        <f>SUMIF('WW Spending Actual'!$B$10:$B$49,'WW Spending Total'!$B10,'WW Spending Actual'!Z$10:Z$49)+SUMIF('WW Spending Projected'!$B$14:$B$53,'WW Spending Total'!$B10,'WW Spending Projected'!Z$14:Z$53)</f>
        <v>0</v>
      </c>
      <c r="AA10" s="104">
        <f>SUMIF('WW Spending Actual'!$B$10:$B$49,'WW Spending Total'!$B10,'WW Spending Actual'!AA$10:AA$49)+SUMIF('WW Spending Projected'!$B$14:$B$53,'WW Spending Total'!$B10,'WW Spending Projected'!AA$14:AA$53)</f>
        <v>0</v>
      </c>
      <c r="AB10" s="104">
        <f>SUMIF('WW Spending Actual'!$B$10:$B$49,'WW Spending Total'!$B10,'WW Spending Actual'!AB$10:AB$49)+SUMIF('WW Spending Projected'!$B$14:$B$53,'WW Spending Total'!$B10,'WW Spending Projected'!AB$14:AB$53)</f>
        <v>0</v>
      </c>
      <c r="AC10" s="104">
        <f>SUMIF('WW Spending Actual'!$B$10:$B$49,'WW Spending Total'!$B10,'WW Spending Actual'!AC$10:AC$49)+SUMIF('WW Spending Projected'!$B$14:$B$53,'WW Spending Total'!$B10,'WW Spending Projected'!AC$14:AC$53)</f>
        <v>0</v>
      </c>
      <c r="AD10" s="104">
        <f>SUMIF('WW Spending Actual'!$B$10:$B$49,'WW Spending Total'!$B10,'WW Spending Actual'!AD$10:AD$49)+SUMIF('WW Spending Projected'!$B$14:$B$53,'WW Spending Total'!$B10,'WW Spending Projected'!AD$14:AD$53)</f>
        <v>0</v>
      </c>
      <c r="AE10" s="104">
        <f>SUMIF('WW Spending Actual'!$B$10:$B$49,'WW Spending Total'!$B10,'WW Spending Actual'!AE$10:AE$49)+SUMIF('WW Spending Projected'!$B$14:$B$53,'WW Spending Total'!$B10,'WW Spending Projected'!AE$14:AE$53)</f>
        <v>0</v>
      </c>
      <c r="AF10" s="104">
        <f>SUMIF('WW Spending Actual'!$B$10:$B$49,'WW Spending Total'!$B10,'WW Spending Actual'!AF$10:AF$49)+SUMIF('WW Spending Projected'!$B$14:$B$53,'WW Spending Total'!$B10,'WW Spending Projected'!AF$14:AF$53)</f>
        <v>0</v>
      </c>
      <c r="AG10" s="105">
        <f>SUMIF('WW Spending Actual'!$B$10:$B$49,'WW Spending Total'!$B10,'WW Spending Actual'!AG$10:AG$49)+SUMIF('WW Spending Projected'!$B$14:$B$53,'WW Spending Total'!$B10,'WW Spending Projected'!AG$14:AG$53)</f>
        <v>0</v>
      </c>
    </row>
    <row r="11" spans="2:33" hidden="1" x14ac:dyDescent="0.2">
      <c r="B11" s="22" t="str">
        <f>IFERROR(VLOOKUP(C11,'MEG Def'!$A$7:$B$12,2),"")</f>
        <v/>
      </c>
      <c r="C11" s="58"/>
      <c r="D11" s="103">
        <f>SUMIF('WW Spending Actual'!$B$10:$B$49,'WW Spending Total'!$B11,'WW Spending Actual'!D$10:D$49)+SUMIF('WW Spending Projected'!$B$14:$B$53,'WW Spending Total'!$B11,'WW Spending Projected'!D$14:D$53)</f>
        <v>0</v>
      </c>
      <c r="E11" s="418">
        <f>SUMIF('WW Spending Actual'!$B$10:$B$49,'WW Spending Total'!$B11,'WW Spending Actual'!E$10:E$49)+SUMIF('WW Spending Projected'!$B$14:$B$53,'WW Spending Total'!$B11,'WW Spending Projected'!E$14:E$53)</f>
        <v>0</v>
      </c>
      <c r="F11" s="418">
        <f>SUMIF('WW Spending Actual'!$B$10:$B$49,'WW Spending Total'!$B11,'WW Spending Actual'!F$10:F$49)+SUMIF('WW Spending Projected'!$B$14:$B$53,'WW Spending Total'!$B11,'WW Spending Projected'!F$14:F$53)</f>
        <v>0</v>
      </c>
      <c r="G11" s="418">
        <f>SUMIF('WW Spending Actual'!$B$10:$B$49,'WW Spending Total'!$B11,'WW Spending Actual'!G$10:G$49)+SUMIF('WW Spending Projected'!$B$14:$B$53,'WW Spending Total'!$B11,'WW Spending Projected'!G$14:G$53)</f>
        <v>0</v>
      </c>
      <c r="H11" s="105">
        <f>SUMIF('WW Spending Actual'!$B$10:$B$49,'WW Spending Total'!$B11,'WW Spending Actual'!H$10:H$49)+SUMIF('WW Spending Projected'!$B$14:$B$53,'WW Spending Total'!$B11,'WW Spending Projected'!H$14:H$53)</f>
        <v>0</v>
      </c>
      <c r="I11" s="104">
        <f>SUMIF('WW Spending Actual'!$B$10:$B$49,'WW Spending Total'!$B11,'WW Spending Actual'!I$10:I$49)+SUMIF('WW Spending Projected'!$B$14:$B$53,'WW Spending Total'!$B11,'WW Spending Projected'!I$14:I$53)</f>
        <v>0</v>
      </c>
      <c r="J11" s="104">
        <f>SUMIF('WW Spending Actual'!$B$10:$B$49,'WW Spending Total'!$B11,'WW Spending Actual'!J$10:J$49)+SUMIF('WW Spending Projected'!$B$14:$B$53,'WW Spending Total'!$B11,'WW Spending Projected'!J$14:J$53)</f>
        <v>0</v>
      </c>
      <c r="K11" s="104">
        <f>SUMIF('WW Spending Actual'!$B$10:$B$49,'WW Spending Total'!$B11,'WW Spending Actual'!K$10:K$49)+SUMIF('WW Spending Projected'!$B$14:$B$53,'WW Spending Total'!$B11,'WW Spending Projected'!K$14:K$53)</f>
        <v>0</v>
      </c>
      <c r="L11" s="104">
        <f>SUMIF('WW Spending Actual'!$B$10:$B$49,'WW Spending Total'!$B11,'WW Spending Actual'!L$10:L$49)+SUMIF('WW Spending Projected'!$B$14:$B$53,'WW Spending Total'!$B11,'WW Spending Projected'!L$14:L$53)</f>
        <v>0</v>
      </c>
      <c r="M11" s="104">
        <f>SUMIF('WW Spending Actual'!$B$10:$B$49,'WW Spending Total'!$B11,'WW Spending Actual'!M$10:M$49)+SUMIF('WW Spending Projected'!$B$14:$B$53,'WW Spending Total'!$B11,'WW Spending Projected'!M$14:M$53)</f>
        <v>0</v>
      </c>
      <c r="N11" s="104">
        <f>SUMIF('WW Spending Actual'!$B$10:$B$49,'WW Spending Total'!$B11,'WW Spending Actual'!N$10:N$49)+SUMIF('WW Spending Projected'!$B$14:$B$53,'WW Spending Total'!$B11,'WW Spending Projected'!N$14:N$53)</f>
        <v>0</v>
      </c>
      <c r="O11" s="104">
        <f>SUMIF('WW Spending Actual'!$B$10:$B$49,'WW Spending Total'!$B11,'WW Spending Actual'!O$10:O$49)+SUMIF('WW Spending Projected'!$B$14:$B$53,'WW Spending Total'!$B11,'WW Spending Projected'!O$14:O$53)</f>
        <v>0</v>
      </c>
      <c r="P11" s="104">
        <f>SUMIF('WW Spending Actual'!$B$10:$B$49,'WW Spending Total'!$B11,'WW Spending Actual'!P$10:P$49)+SUMIF('WW Spending Projected'!$B$14:$B$53,'WW Spending Total'!$B11,'WW Spending Projected'!P$14:P$53)</f>
        <v>0</v>
      </c>
      <c r="Q11" s="104">
        <f>SUMIF('WW Spending Actual'!$B$10:$B$49,'WW Spending Total'!$B11,'WW Spending Actual'!Q$10:Q$49)+SUMIF('WW Spending Projected'!$B$14:$B$53,'WW Spending Total'!$B11,'WW Spending Projected'!Q$14:Q$53)</f>
        <v>0</v>
      </c>
      <c r="R11" s="104">
        <f>SUMIF('WW Spending Actual'!$B$10:$B$49,'WW Spending Total'!$B11,'WW Spending Actual'!R$10:R$49)+SUMIF('WW Spending Projected'!$B$14:$B$53,'WW Spending Total'!$B11,'WW Spending Projected'!R$14:R$53)</f>
        <v>0</v>
      </c>
      <c r="S11" s="104">
        <f>SUMIF('WW Spending Actual'!$B$10:$B$49,'WW Spending Total'!$B11,'WW Spending Actual'!S$10:S$49)+SUMIF('WW Spending Projected'!$B$14:$B$53,'WW Spending Total'!$B11,'WW Spending Projected'!S$14:S$53)</f>
        <v>0</v>
      </c>
      <c r="T11" s="104">
        <f>SUMIF('WW Spending Actual'!$B$10:$B$49,'WW Spending Total'!$B11,'WW Spending Actual'!T$10:T$49)+SUMIF('WW Spending Projected'!$B$14:$B$53,'WW Spending Total'!$B11,'WW Spending Projected'!T$14:T$53)</f>
        <v>0</v>
      </c>
      <c r="U11" s="104">
        <f>SUMIF('WW Spending Actual'!$B$10:$B$49,'WW Spending Total'!$B11,'WW Spending Actual'!U$10:U$49)+SUMIF('WW Spending Projected'!$B$14:$B$53,'WW Spending Total'!$B11,'WW Spending Projected'!U$14:U$53)</f>
        <v>0</v>
      </c>
      <c r="V11" s="104">
        <f>SUMIF('WW Spending Actual'!$B$10:$B$49,'WW Spending Total'!$B11,'WW Spending Actual'!V$10:V$49)+SUMIF('WW Spending Projected'!$B$14:$B$53,'WW Spending Total'!$B11,'WW Spending Projected'!V$14:V$53)</f>
        <v>0</v>
      </c>
      <c r="W11" s="104">
        <f>SUMIF('WW Spending Actual'!$B$10:$B$49,'WW Spending Total'!$B11,'WW Spending Actual'!W$10:W$49)+SUMIF('WW Spending Projected'!$B$14:$B$53,'WW Spending Total'!$B11,'WW Spending Projected'!W$14:W$53)</f>
        <v>0</v>
      </c>
      <c r="X11" s="104">
        <f>SUMIF('WW Spending Actual'!$B$10:$B$49,'WW Spending Total'!$B11,'WW Spending Actual'!X$10:X$49)+SUMIF('WW Spending Projected'!$B$14:$B$53,'WW Spending Total'!$B11,'WW Spending Projected'!X$14:X$53)</f>
        <v>0</v>
      </c>
      <c r="Y11" s="104">
        <f>SUMIF('WW Spending Actual'!$B$10:$B$49,'WW Spending Total'!$B11,'WW Spending Actual'!Y$10:Y$49)+SUMIF('WW Spending Projected'!$B$14:$B$53,'WW Spending Total'!$B11,'WW Spending Projected'!Y$14:Y$53)</f>
        <v>0</v>
      </c>
      <c r="Z11" s="104">
        <f>SUMIF('WW Spending Actual'!$B$10:$B$49,'WW Spending Total'!$B11,'WW Spending Actual'!Z$10:Z$49)+SUMIF('WW Spending Projected'!$B$14:$B$53,'WW Spending Total'!$B11,'WW Spending Projected'!Z$14:Z$53)</f>
        <v>0</v>
      </c>
      <c r="AA11" s="104">
        <f>SUMIF('WW Spending Actual'!$B$10:$B$49,'WW Spending Total'!$B11,'WW Spending Actual'!AA$10:AA$49)+SUMIF('WW Spending Projected'!$B$14:$B$53,'WW Spending Total'!$B11,'WW Spending Projected'!AA$14:AA$53)</f>
        <v>0</v>
      </c>
      <c r="AB11" s="104">
        <f>SUMIF('WW Spending Actual'!$B$10:$B$49,'WW Spending Total'!$B11,'WW Spending Actual'!AB$10:AB$49)+SUMIF('WW Spending Projected'!$B$14:$B$53,'WW Spending Total'!$B11,'WW Spending Projected'!AB$14:AB$53)</f>
        <v>0</v>
      </c>
      <c r="AC11" s="104">
        <f>SUMIF('WW Spending Actual'!$B$10:$B$49,'WW Spending Total'!$B11,'WW Spending Actual'!AC$10:AC$49)+SUMIF('WW Spending Projected'!$B$14:$B$53,'WW Spending Total'!$B11,'WW Spending Projected'!AC$14:AC$53)</f>
        <v>0</v>
      </c>
      <c r="AD11" s="104">
        <f>SUMIF('WW Spending Actual'!$B$10:$B$49,'WW Spending Total'!$B11,'WW Spending Actual'!AD$10:AD$49)+SUMIF('WW Spending Projected'!$B$14:$B$53,'WW Spending Total'!$B11,'WW Spending Projected'!AD$14:AD$53)</f>
        <v>0</v>
      </c>
      <c r="AE11" s="104">
        <f>SUMIF('WW Spending Actual'!$B$10:$B$49,'WW Spending Total'!$B11,'WW Spending Actual'!AE$10:AE$49)+SUMIF('WW Spending Projected'!$B$14:$B$53,'WW Spending Total'!$B11,'WW Spending Projected'!AE$14:AE$53)</f>
        <v>0</v>
      </c>
      <c r="AF11" s="104">
        <f>SUMIF('WW Spending Actual'!$B$10:$B$49,'WW Spending Total'!$B11,'WW Spending Actual'!AF$10:AF$49)+SUMIF('WW Spending Projected'!$B$14:$B$53,'WW Spending Total'!$B11,'WW Spending Projected'!AF$14:AF$53)</f>
        <v>0</v>
      </c>
      <c r="AG11" s="105">
        <f>SUMIF('WW Spending Actual'!$B$10:$B$49,'WW Spending Total'!$B11,'WW Spending Actual'!AG$10:AG$49)+SUMIF('WW Spending Projected'!$B$14:$B$53,'WW Spending Total'!$B11,'WW Spending Projected'!AG$14:AG$53)</f>
        <v>0</v>
      </c>
    </row>
    <row r="12" spans="2:33" hidden="1" x14ac:dyDescent="0.2">
      <c r="B12" s="22" t="str">
        <f>IFERROR(VLOOKUP(C12,'MEG Def'!$A$7:$B$12,2),"")</f>
        <v/>
      </c>
      <c r="C12" s="58"/>
      <c r="D12" s="103">
        <f>SUMIF('WW Spending Actual'!$B$10:$B$49,'WW Spending Total'!$B12,'WW Spending Actual'!D$10:D$49)+SUMIF('WW Spending Projected'!$B$14:$B$53,'WW Spending Total'!$B12,'WW Spending Projected'!D$14:D$53)</f>
        <v>0</v>
      </c>
      <c r="E12" s="418">
        <f>SUMIF('WW Spending Actual'!$B$10:$B$49,'WW Spending Total'!$B12,'WW Spending Actual'!E$10:E$49)+SUMIF('WW Spending Projected'!$B$14:$B$53,'WW Spending Total'!$B12,'WW Spending Projected'!E$14:E$53)</f>
        <v>0</v>
      </c>
      <c r="F12" s="418">
        <f>SUMIF('WW Spending Actual'!$B$10:$B$49,'WW Spending Total'!$B12,'WW Spending Actual'!F$10:F$49)+SUMIF('WW Spending Projected'!$B$14:$B$53,'WW Spending Total'!$B12,'WW Spending Projected'!F$14:F$53)</f>
        <v>0</v>
      </c>
      <c r="G12" s="418">
        <f>SUMIF('WW Spending Actual'!$B$10:$B$49,'WW Spending Total'!$B12,'WW Spending Actual'!G$10:G$49)+SUMIF('WW Spending Projected'!$B$14:$B$53,'WW Spending Total'!$B12,'WW Spending Projected'!G$14:G$53)</f>
        <v>0</v>
      </c>
      <c r="H12" s="105">
        <f>SUMIF('WW Spending Actual'!$B$10:$B$49,'WW Spending Total'!$B12,'WW Spending Actual'!H$10:H$49)+SUMIF('WW Spending Projected'!$B$14:$B$53,'WW Spending Total'!$B12,'WW Spending Projected'!H$14:H$53)</f>
        <v>0</v>
      </c>
      <c r="I12" s="104">
        <f>SUMIF('WW Spending Actual'!$B$10:$B$49,'WW Spending Total'!$B12,'WW Spending Actual'!I$10:I$49)+SUMIF('WW Spending Projected'!$B$14:$B$53,'WW Spending Total'!$B12,'WW Spending Projected'!I$14:I$53)</f>
        <v>0</v>
      </c>
      <c r="J12" s="104">
        <f>SUMIF('WW Spending Actual'!$B$10:$B$49,'WW Spending Total'!$B12,'WW Spending Actual'!J$10:J$49)+SUMIF('WW Spending Projected'!$B$14:$B$53,'WW Spending Total'!$B12,'WW Spending Projected'!J$14:J$53)</f>
        <v>0</v>
      </c>
      <c r="K12" s="104">
        <f>SUMIF('WW Spending Actual'!$B$10:$B$49,'WW Spending Total'!$B12,'WW Spending Actual'!K$10:K$49)+SUMIF('WW Spending Projected'!$B$14:$B$53,'WW Spending Total'!$B12,'WW Spending Projected'!K$14:K$53)</f>
        <v>0</v>
      </c>
      <c r="L12" s="104">
        <f>SUMIF('WW Spending Actual'!$B$10:$B$49,'WW Spending Total'!$B12,'WW Spending Actual'!L$10:L$49)+SUMIF('WW Spending Projected'!$B$14:$B$53,'WW Spending Total'!$B12,'WW Spending Projected'!L$14:L$53)</f>
        <v>0</v>
      </c>
      <c r="M12" s="104">
        <f>SUMIF('WW Spending Actual'!$B$10:$B$49,'WW Spending Total'!$B12,'WW Spending Actual'!M$10:M$49)+SUMIF('WW Spending Projected'!$B$14:$B$53,'WW Spending Total'!$B12,'WW Spending Projected'!M$14:M$53)</f>
        <v>0</v>
      </c>
      <c r="N12" s="104">
        <f>SUMIF('WW Spending Actual'!$B$10:$B$49,'WW Spending Total'!$B12,'WW Spending Actual'!N$10:N$49)+SUMIF('WW Spending Projected'!$B$14:$B$53,'WW Spending Total'!$B12,'WW Spending Projected'!N$14:N$53)</f>
        <v>0</v>
      </c>
      <c r="O12" s="104">
        <f>SUMIF('WW Spending Actual'!$B$10:$B$49,'WW Spending Total'!$B12,'WW Spending Actual'!O$10:O$49)+SUMIF('WW Spending Projected'!$B$14:$B$53,'WW Spending Total'!$B12,'WW Spending Projected'!O$14:O$53)</f>
        <v>0</v>
      </c>
      <c r="P12" s="104">
        <f>SUMIF('WW Spending Actual'!$B$10:$B$49,'WW Spending Total'!$B12,'WW Spending Actual'!P$10:P$49)+SUMIF('WW Spending Projected'!$B$14:$B$53,'WW Spending Total'!$B12,'WW Spending Projected'!P$14:P$53)</f>
        <v>0</v>
      </c>
      <c r="Q12" s="104">
        <f>SUMIF('WW Spending Actual'!$B$10:$B$49,'WW Spending Total'!$B12,'WW Spending Actual'!Q$10:Q$49)+SUMIF('WW Spending Projected'!$B$14:$B$53,'WW Spending Total'!$B12,'WW Spending Projected'!Q$14:Q$53)</f>
        <v>0</v>
      </c>
      <c r="R12" s="104">
        <f>SUMIF('WW Spending Actual'!$B$10:$B$49,'WW Spending Total'!$B12,'WW Spending Actual'!R$10:R$49)+SUMIF('WW Spending Projected'!$B$14:$B$53,'WW Spending Total'!$B12,'WW Spending Projected'!R$14:R$53)</f>
        <v>0</v>
      </c>
      <c r="S12" s="104">
        <f>SUMIF('WW Spending Actual'!$B$10:$B$49,'WW Spending Total'!$B12,'WW Spending Actual'!S$10:S$49)+SUMIF('WW Spending Projected'!$B$14:$B$53,'WW Spending Total'!$B12,'WW Spending Projected'!S$14:S$53)</f>
        <v>0</v>
      </c>
      <c r="T12" s="104">
        <f>SUMIF('WW Spending Actual'!$B$10:$B$49,'WW Spending Total'!$B12,'WW Spending Actual'!T$10:T$49)+SUMIF('WW Spending Projected'!$B$14:$B$53,'WW Spending Total'!$B12,'WW Spending Projected'!T$14:T$53)</f>
        <v>0</v>
      </c>
      <c r="U12" s="104">
        <f>SUMIF('WW Spending Actual'!$B$10:$B$49,'WW Spending Total'!$B12,'WW Spending Actual'!U$10:U$49)+SUMIF('WW Spending Projected'!$B$14:$B$53,'WW Spending Total'!$B12,'WW Spending Projected'!U$14:U$53)</f>
        <v>0</v>
      </c>
      <c r="V12" s="104">
        <f>SUMIF('WW Spending Actual'!$B$10:$B$49,'WW Spending Total'!$B12,'WW Spending Actual'!V$10:V$49)+SUMIF('WW Spending Projected'!$B$14:$B$53,'WW Spending Total'!$B12,'WW Spending Projected'!V$14:V$53)</f>
        <v>0</v>
      </c>
      <c r="W12" s="104">
        <f>SUMIF('WW Spending Actual'!$B$10:$B$49,'WW Spending Total'!$B12,'WW Spending Actual'!W$10:W$49)+SUMIF('WW Spending Projected'!$B$14:$B$53,'WW Spending Total'!$B12,'WW Spending Projected'!W$14:W$53)</f>
        <v>0</v>
      </c>
      <c r="X12" s="104">
        <f>SUMIF('WW Spending Actual'!$B$10:$B$49,'WW Spending Total'!$B12,'WW Spending Actual'!X$10:X$49)+SUMIF('WW Spending Projected'!$B$14:$B$53,'WW Spending Total'!$B12,'WW Spending Projected'!X$14:X$53)</f>
        <v>0</v>
      </c>
      <c r="Y12" s="104">
        <f>SUMIF('WW Spending Actual'!$B$10:$B$49,'WW Spending Total'!$B12,'WW Spending Actual'!Y$10:Y$49)+SUMIF('WW Spending Projected'!$B$14:$B$53,'WW Spending Total'!$B12,'WW Spending Projected'!Y$14:Y$53)</f>
        <v>0</v>
      </c>
      <c r="Z12" s="104">
        <f>SUMIF('WW Spending Actual'!$B$10:$B$49,'WW Spending Total'!$B12,'WW Spending Actual'!Z$10:Z$49)+SUMIF('WW Spending Projected'!$B$14:$B$53,'WW Spending Total'!$B12,'WW Spending Projected'!Z$14:Z$53)</f>
        <v>0</v>
      </c>
      <c r="AA12" s="104">
        <f>SUMIF('WW Spending Actual'!$B$10:$B$49,'WW Spending Total'!$B12,'WW Spending Actual'!AA$10:AA$49)+SUMIF('WW Spending Projected'!$B$14:$B$53,'WW Spending Total'!$B12,'WW Spending Projected'!AA$14:AA$53)</f>
        <v>0</v>
      </c>
      <c r="AB12" s="104">
        <f>SUMIF('WW Spending Actual'!$B$10:$B$49,'WW Spending Total'!$B12,'WW Spending Actual'!AB$10:AB$49)+SUMIF('WW Spending Projected'!$B$14:$B$53,'WW Spending Total'!$B12,'WW Spending Projected'!AB$14:AB$53)</f>
        <v>0</v>
      </c>
      <c r="AC12" s="104">
        <f>SUMIF('WW Spending Actual'!$B$10:$B$49,'WW Spending Total'!$B12,'WW Spending Actual'!AC$10:AC$49)+SUMIF('WW Spending Projected'!$B$14:$B$53,'WW Spending Total'!$B12,'WW Spending Projected'!AC$14:AC$53)</f>
        <v>0</v>
      </c>
      <c r="AD12" s="104">
        <f>SUMIF('WW Spending Actual'!$B$10:$B$49,'WW Spending Total'!$B12,'WW Spending Actual'!AD$10:AD$49)+SUMIF('WW Spending Projected'!$B$14:$B$53,'WW Spending Total'!$B12,'WW Spending Projected'!AD$14:AD$53)</f>
        <v>0</v>
      </c>
      <c r="AE12" s="104">
        <f>SUMIF('WW Spending Actual'!$B$10:$B$49,'WW Spending Total'!$B12,'WW Spending Actual'!AE$10:AE$49)+SUMIF('WW Spending Projected'!$B$14:$B$53,'WW Spending Total'!$B12,'WW Spending Projected'!AE$14:AE$53)</f>
        <v>0</v>
      </c>
      <c r="AF12" s="104">
        <f>SUMIF('WW Spending Actual'!$B$10:$B$49,'WW Spending Total'!$B12,'WW Spending Actual'!AF$10:AF$49)+SUMIF('WW Spending Projected'!$B$14:$B$53,'WW Spending Total'!$B12,'WW Spending Projected'!AF$14:AF$53)</f>
        <v>0</v>
      </c>
      <c r="AG12" s="105">
        <f>SUMIF('WW Spending Actual'!$B$10:$B$49,'WW Spending Total'!$B12,'WW Spending Actual'!AG$10:AG$49)+SUMIF('WW Spending Projected'!$B$14:$B$53,'WW Spending Total'!$B12,'WW Spending Projected'!AG$14:AG$53)</f>
        <v>0</v>
      </c>
    </row>
    <row r="13" spans="2:33" hidden="1" x14ac:dyDescent="0.2">
      <c r="B13" s="22" t="str">
        <f>IFERROR(VLOOKUP(C13,'MEG Def'!$A$7:$B$12,2),"")</f>
        <v/>
      </c>
      <c r="C13" s="57"/>
      <c r="D13" s="103">
        <f>SUMIF('WW Spending Actual'!$B$10:$B$49,'WW Spending Total'!$B13,'WW Spending Actual'!D$10:D$49)+SUMIF('WW Spending Projected'!$B$14:$B$53,'WW Spending Total'!$B13,'WW Spending Projected'!D$14:D$53)</f>
        <v>0</v>
      </c>
      <c r="E13" s="418">
        <f>SUMIF('WW Spending Actual'!$B$10:$B$49,'WW Spending Total'!$B13,'WW Spending Actual'!E$10:E$49)+SUMIF('WW Spending Projected'!$B$14:$B$53,'WW Spending Total'!$B13,'WW Spending Projected'!E$14:E$53)</f>
        <v>0</v>
      </c>
      <c r="F13" s="418">
        <f>SUMIF('WW Spending Actual'!$B$10:$B$49,'WW Spending Total'!$B13,'WW Spending Actual'!F$10:F$49)+SUMIF('WW Spending Projected'!$B$14:$B$53,'WW Spending Total'!$B13,'WW Spending Projected'!F$14:F$53)</f>
        <v>0</v>
      </c>
      <c r="G13" s="418">
        <f>SUMIF('WW Spending Actual'!$B$10:$B$49,'WW Spending Total'!$B13,'WW Spending Actual'!G$10:G$49)+SUMIF('WW Spending Projected'!$B$14:$B$53,'WW Spending Total'!$B13,'WW Spending Projected'!G$14:G$53)</f>
        <v>0</v>
      </c>
      <c r="H13" s="105">
        <f>SUMIF('WW Spending Actual'!$B$10:$B$49,'WW Spending Total'!$B13,'WW Spending Actual'!H$10:H$49)+SUMIF('WW Spending Projected'!$B$14:$B$53,'WW Spending Total'!$B13,'WW Spending Projected'!H$14:H$53)</f>
        <v>0</v>
      </c>
      <c r="I13" s="104">
        <f>SUMIF('WW Spending Actual'!$B$10:$B$49,'WW Spending Total'!$B13,'WW Spending Actual'!I$10:I$49)+SUMIF('WW Spending Projected'!$B$14:$B$53,'WW Spending Total'!$B13,'WW Spending Projected'!I$14:I$53)</f>
        <v>0</v>
      </c>
      <c r="J13" s="104">
        <f>SUMIF('WW Spending Actual'!$B$10:$B$49,'WW Spending Total'!$B13,'WW Spending Actual'!J$10:J$49)+SUMIF('WW Spending Projected'!$B$14:$B$53,'WW Spending Total'!$B13,'WW Spending Projected'!J$14:J$53)</f>
        <v>0</v>
      </c>
      <c r="K13" s="104">
        <f>SUMIF('WW Spending Actual'!$B$10:$B$49,'WW Spending Total'!$B13,'WW Spending Actual'!K$10:K$49)+SUMIF('WW Spending Projected'!$B$14:$B$53,'WW Spending Total'!$B13,'WW Spending Projected'!K$14:K$53)</f>
        <v>0</v>
      </c>
      <c r="L13" s="104">
        <f>SUMIF('WW Spending Actual'!$B$10:$B$49,'WW Spending Total'!$B13,'WW Spending Actual'!L$10:L$49)+SUMIF('WW Spending Projected'!$B$14:$B$53,'WW Spending Total'!$B13,'WW Spending Projected'!L$14:L$53)</f>
        <v>0</v>
      </c>
      <c r="M13" s="104">
        <f>SUMIF('WW Spending Actual'!$B$10:$B$49,'WW Spending Total'!$B13,'WW Spending Actual'!M$10:M$49)+SUMIF('WW Spending Projected'!$B$14:$B$53,'WW Spending Total'!$B13,'WW Spending Projected'!M$14:M$53)</f>
        <v>0</v>
      </c>
      <c r="N13" s="104">
        <f>SUMIF('WW Spending Actual'!$B$10:$B$49,'WW Spending Total'!$B13,'WW Spending Actual'!N$10:N$49)+SUMIF('WW Spending Projected'!$B$14:$B$53,'WW Spending Total'!$B13,'WW Spending Projected'!N$14:N$53)</f>
        <v>0</v>
      </c>
      <c r="O13" s="104">
        <f>SUMIF('WW Spending Actual'!$B$10:$B$49,'WW Spending Total'!$B13,'WW Spending Actual'!O$10:O$49)+SUMIF('WW Spending Projected'!$B$14:$B$53,'WW Spending Total'!$B13,'WW Spending Projected'!O$14:O$53)</f>
        <v>0</v>
      </c>
      <c r="P13" s="104">
        <f>SUMIF('WW Spending Actual'!$B$10:$B$49,'WW Spending Total'!$B13,'WW Spending Actual'!P$10:P$49)+SUMIF('WW Spending Projected'!$B$14:$B$53,'WW Spending Total'!$B13,'WW Spending Projected'!P$14:P$53)</f>
        <v>0</v>
      </c>
      <c r="Q13" s="104">
        <f>SUMIF('WW Spending Actual'!$B$10:$B$49,'WW Spending Total'!$B13,'WW Spending Actual'!Q$10:Q$49)+SUMIF('WW Spending Projected'!$B$14:$B$53,'WW Spending Total'!$B13,'WW Spending Projected'!Q$14:Q$53)</f>
        <v>0</v>
      </c>
      <c r="R13" s="104">
        <f>SUMIF('WW Spending Actual'!$B$10:$B$49,'WW Spending Total'!$B13,'WW Spending Actual'!R$10:R$49)+SUMIF('WW Spending Projected'!$B$14:$B$53,'WW Spending Total'!$B13,'WW Spending Projected'!R$14:R$53)</f>
        <v>0</v>
      </c>
      <c r="S13" s="104">
        <f>SUMIF('WW Spending Actual'!$B$10:$B$49,'WW Spending Total'!$B13,'WW Spending Actual'!S$10:S$49)+SUMIF('WW Spending Projected'!$B$14:$B$53,'WW Spending Total'!$B13,'WW Spending Projected'!S$14:S$53)</f>
        <v>0</v>
      </c>
      <c r="T13" s="104">
        <f>SUMIF('WW Spending Actual'!$B$10:$B$49,'WW Spending Total'!$B13,'WW Spending Actual'!T$10:T$49)+SUMIF('WW Spending Projected'!$B$14:$B$53,'WW Spending Total'!$B13,'WW Spending Projected'!T$14:T$53)</f>
        <v>0</v>
      </c>
      <c r="U13" s="104">
        <f>SUMIF('WW Spending Actual'!$B$10:$B$49,'WW Spending Total'!$B13,'WW Spending Actual'!U$10:U$49)+SUMIF('WW Spending Projected'!$B$14:$B$53,'WW Spending Total'!$B13,'WW Spending Projected'!U$14:U$53)</f>
        <v>0</v>
      </c>
      <c r="V13" s="104">
        <f>SUMIF('WW Spending Actual'!$B$10:$B$49,'WW Spending Total'!$B13,'WW Spending Actual'!V$10:V$49)+SUMIF('WW Spending Projected'!$B$14:$B$53,'WW Spending Total'!$B13,'WW Spending Projected'!V$14:V$53)</f>
        <v>0</v>
      </c>
      <c r="W13" s="104">
        <f>SUMIF('WW Spending Actual'!$B$10:$B$49,'WW Spending Total'!$B13,'WW Spending Actual'!W$10:W$49)+SUMIF('WW Spending Projected'!$B$14:$B$53,'WW Spending Total'!$B13,'WW Spending Projected'!W$14:W$53)</f>
        <v>0</v>
      </c>
      <c r="X13" s="104">
        <f>SUMIF('WW Spending Actual'!$B$10:$B$49,'WW Spending Total'!$B13,'WW Spending Actual'!X$10:X$49)+SUMIF('WW Spending Projected'!$B$14:$B$53,'WW Spending Total'!$B13,'WW Spending Projected'!X$14:X$53)</f>
        <v>0</v>
      </c>
      <c r="Y13" s="104">
        <f>SUMIF('WW Spending Actual'!$B$10:$B$49,'WW Spending Total'!$B13,'WW Spending Actual'!Y$10:Y$49)+SUMIF('WW Spending Projected'!$B$14:$B$53,'WW Spending Total'!$B13,'WW Spending Projected'!Y$14:Y$53)</f>
        <v>0</v>
      </c>
      <c r="Z13" s="104">
        <f>SUMIF('WW Spending Actual'!$B$10:$B$49,'WW Spending Total'!$B13,'WW Spending Actual'!Z$10:Z$49)+SUMIF('WW Spending Projected'!$B$14:$B$53,'WW Spending Total'!$B13,'WW Spending Projected'!Z$14:Z$53)</f>
        <v>0</v>
      </c>
      <c r="AA13" s="104">
        <f>SUMIF('WW Spending Actual'!$B$10:$B$49,'WW Spending Total'!$B13,'WW Spending Actual'!AA$10:AA$49)+SUMIF('WW Spending Projected'!$B$14:$B$53,'WW Spending Total'!$B13,'WW Spending Projected'!AA$14:AA$53)</f>
        <v>0</v>
      </c>
      <c r="AB13" s="104">
        <f>SUMIF('WW Spending Actual'!$B$10:$B$49,'WW Spending Total'!$B13,'WW Spending Actual'!AB$10:AB$49)+SUMIF('WW Spending Projected'!$B$14:$B$53,'WW Spending Total'!$B13,'WW Spending Projected'!AB$14:AB$53)</f>
        <v>0</v>
      </c>
      <c r="AC13" s="104">
        <f>SUMIF('WW Spending Actual'!$B$10:$B$49,'WW Spending Total'!$B13,'WW Spending Actual'!AC$10:AC$49)+SUMIF('WW Spending Projected'!$B$14:$B$53,'WW Spending Total'!$B13,'WW Spending Projected'!AC$14:AC$53)</f>
        <v>0</v>
      </c>
      <c r="AD13" s="104">
        <f>SUMIF('WW Spending Actual'!$B$10:$B$49,'WW Spending Total'!$B13,'WW Spending Actual'!AD$10:AD$49)+SUMIF('WW Spending Projected'!$B$14:$B$53,'WW Spending Total'!$B13,'WW Spending Projected'!AD$14:AD$53)</f>
        <v>0</v>
      </c>
      <c r="AE13" s="104">
        <f>SUMIF('WW Spending Actual'!$B$10:$B$49,'WW Spending Total'!$B13,'WW Spending Actual'!AE$10:AE$49)+SUMIF('WW Spending Projected'!$B$14:$B$53,'WW Spending Total'!$B13,'WW Spending Projected'!AE$14:AE$53)</f>
        <v>0</v>
      </c>
      <c r="AF13" s="104">
        <f>SUMIF('WW Spending Actual'!$B$10:$B$49,'WW Spending Total'!$B13,'WW Spending Actual'!AF$10:AF$49)+SUMIF('WW Spending Projected'!$B$14:$B$53,'WW Spending Total'!$B13,'WW Spending Projected'!AF$14:AF$53)</f>
        <v>0</v>
      </c>
      <c r="AG13" s="105">
        <f>SUMIF('WW Spending Actual'!$B$10:$B$49,'WW Spending Total'!$B13,'WW Spending Actual'!AG$10:AG$49)+SUMIF('WW Spending Projected'!$B$14:$B$53,'WW Spending Total'!$B13,'WW Spending Projected'!AG$14:AG$53)</f>
        <v>0</v>
      </c>
    </row>
    <row r="14" spans="2:33" hidden="1" x14ac:dyDescent="0.2">
      <c r="B14" s="22" t="str">
        <f>IFERROR(VLOOKUP(C14,'MEG Def'!$A$7:$B$12,2),"")</f>
        <v/>
      </c>
      <c r="C14" s="57"/>
      <c r="D14" s="103">
        <f>SUMIF('WW Spending Actual'!$B$10:$B$49,'WW Spending Total'!$B14,'WW Spending Actual'!D$10:D$49)+SUMIF('WW Spending Projected'!$B$14:$B$53,'WW Spending Total'!$B14,'WW Spending Projected'!D$14:D$53)</f>
        <v>0</v>
      </c>
      <c r="E14" s="418">
        <f>SUMIF('WW Spending Actual'!$B$10:$B$49,'WW Spending Total'!$B14,'WW Spending Actual'!E$10:E$49)+SUMIF('WW Spending Projected'!$B$14:$B$53,'WW Spending Total'!$B14,'WW Spending Projected'!E$14:E$53)</f>
        <v>0</v>
      </c>
      <c r="F14" s="418">
        <f>SUMIF('WW Spending Actual'!$B$10:$B$49,'WW Spending Total'!$B14,'WW Spending Actual'!F$10:F$49)+SUMIF('WW Spending Projected'!$B$14:$B$53,'WW Spending Total'!$B14,'WW Spending Projected'!F$14:F$53)</f>
        <v>0</v>
      </c>
      <c r="G14" s="418">
        <f>SUMIF('WW Spending Actual'!$B$10:$B$49,'WW Spending Total'!$B14,'WW Spending Actual'!G$10:G$49)+SUMIF('WW Spending Projected'!$B$14:$B$53,'WW Spending Total'!$B14,'WW Spending Projected'!G$14:G$53)</f>
        <v>0</v>
      </c>
      <c r="H14" s="105">
        <f>SUMIF('WW Spending Actual'!$B$10:$B$49,'WW Spending Total'!$B14,'WW Spending Actual'!H$10:H$49)+SUMIF('WW Spending Projected'!$B$14:$B$53,'WW Spending Total'!$B14,'WW Spending Projected'!H$14:H$53)</f>
        <v>0</v>
      </c>
      <c r="I14" s="104">
        <f>SUMIF('WW Spending Actual'!$B$10:$B$49,'WW Spending Total'!$B14,'WW Spending Actual'!I$10:I$49)+SUMIF('WW Spending Projected'!$B$14:$B$53,'WW Spending Total'!$B14,'WW Spending Projected'!I$14:I$53)</f>
        <v>0</v>
      </c>
      <c r="J14" s="104">
        <f>SUMIF('WW Spending Actual'!$B$10:$B$49,'WW Spending Total'!$B14,'WW Spending Actual'!J$10:J$49)+SUMIF('WW Spending Projected'!$B$14:$B$53,'WW Spending Total'!$B14,'WW Spending Projected'!J$14:J$53)</f>
        <v>0</v>
      </c>
      <c r="K14" s="104">
        <f>SUMIF('WW Spending Actual'!$B$10:$B$49,'WW Spending Total'!$B14,'WW Spending Actual'!K$10:K$49)+SUMIF('WW Spending Projected'!$B$14:$B$53,'WW Spending Total'!$B14,'WW Spending Projected'!K$14:K$53)</f>
        <v>0</v>
      </c>
      <c r="L14" s="104">
        <f>SUMIF('WW Spending Actual'!$B$10:$B$49,'WW Spending Total'!$B14,'WW Spending Actual'!L$10:L$49)+SUMIF('WW Spending Projected'!$B$14:$B$53,'WW Spending Total'!$B14,'WW Spending Projected'!L$14:L$53)</f>
        <v>0</v>
      </c>
      <c r="M14" s="104">
        <f>SUMIF('WW Spending Actual'!$B$10:$B$49,'WW Spending Total'!$B14,'WW Spending Actual'!M$10:M$49)+SUMIF('WW Spending Projected'!$B$14:$B$53,'WW Spending Total'!$B14,'WW Spending Projected'!M$14:M$53)</f>
        <v>0</v>
      </c>
      <c r="N14" s="104">
        <f>SUMIF('WW Spending Actual'!$B$10:$B$49,'WW Spending Total'!$B14,'WW Spending Actual'!N$10:N$49)+SUMIF('WW Spending Projected'!$B$14:$B$53,'WW Spending Total'!$B14,'WW Spending Projected'!N$14:N$53)</f>
        <v>0</v>
      </c>
      <c r="O14" s="104">
        <f>SUMIF('WW Spending Actual'!$B$10:$B$49,'WW Spending Total'!$B14,'WW Spending Actual'!O$10:O$49)+SUMIF('WW Spending Projected'!$B$14:$B$53,'WW Spending Total'!$B14,'WW Spending Projected'!O$14:O$53)</f>
        <v>0</v>
      </c>
      <c r="P14" s="104">
        <f>SUMIF('WW Spending Actual'!$B$10:$B$49,'WW Spending Total'!$B14,'WW Spending Actual'!P$10:P$49)+SUMIF('WW Spending Projected'!$B$14:$B$53,'WW Spending Total'!$B14,'WW Spending Projected'!P$14:P$53)</f>
        <v>0</v>
      </c>
      <c r="Q14" s="104">
        <f>SUMIF('WW Spending Actual'!$B$10:$B$49,'WW Spending Total'!$B14,'WW Spending Actual'!Q$10:Q$49)+SUMIF('WW Spending Projected'!$B$14:$B$53,'WW Spending Total'!$B14,'WW Spending Projected'!Q$14:Q$53)</f>
        <v>0</v>
      </c>
      <c r="R14" s="104">
        <f>SUMIF('WW Spending Actual'!$B$10:$B$49,'WW Spending Total'!$B14,'WW Spending Actual'!R$10:R$49)+SUMIF('WW Spending Projected'!$B$14:$B$53,'WW Spending Total'!$B14,'WW Spending Projected'!R$14:R$53)</f>
        <v>0</v>
      </c>
      <c r="S14" s="104">
        <f>SUMIF('WW Spending Actual'!$B$10:$B$49,'WW Spending Total'!$B14,'WW Spending Actual'!S$10:S$49)+SUMIF('WW Spending Projected'!$B$14:$B$53,'WW Spending Total'!$B14,'WW Spending Projected'!S$14:S$53)</f>
        <v>0</v>
      </c>
      <c r="T14" s="104">
        <f>SUMIF('WW Spending Actual'!$B$10:$B$49,'WW Spending Total'!$B14,'WW Spending Actual'!T$10:T$49)+SUMIF('WW Spending Projected'!$B$14:$B$53,'WW Spending Total'!$B14,'WW Spending Projected'!T$14:T$53)</f>
        <v>0</v>
      </c>
      <c r="U14" s="104">
        <f>SUMIF('WW Spending Actual'!$B$10:$B$49,'WW Spending Total'!$B14,'WW Spending Actual'!U$10:U$49)+SUMIF('WW Spending Projected'!$B$14:$B$53,'WW Spending Total'!$B14,'WW Spending Projected'!U$14:U$53)</f>
        <v>0</v>
      </c>
      <c r="V14" s="104">
        <f>SUMIF('WW Spending Actual'!$B$10:$B$49,'WW Spending Total'!$B14,'WW Spending Actual'!V$10:V$49)+SUMIF('WW Spending Projected'!$B$14:$B$53,'WW Spending Total'!$B14,'WW Spending Projected'!V$14:V$53)</f>
        <v>0</v>
      </c>
      <c r="W14" s="104">
        <f>SUMIF('WW Spending Actual'!$B$10:$B$49,'WW Spending Total'!$B14,'WW Spending Actual'!W$10:W$49)+SUMIF('WW Spending Projected'!$B$14:$B$53,'WW Spending Total'!$B14,'WW Spending Projected'!W$14:W$53)</f>
        <v>0</v>
      </c>
      <c r="X14" s="104">
        <f>SUMIF('WW Spending Actual'!$B$10:$B$49,'WW Spending Total'!$B14,'WW Spending Actual'!X$10:X$49)+SUMIF('WW Spending Projected'!$B$14:$B$53,'WW Spending Total'!$B14,'WW Spending Projected'!X$14:X$53)</f>
        <v>0</v>
      </c>
      <c r="Y14" s="104">
        <f>SUMIF('WW Spending Actual'!$B$10:$B$49,'WW Spending Total'!$B14,'WW Spending Actual'!Y$10:Y$49)+SUMIF('WW Spending Projected'!$B$14:$B$53,'WW Spending Total'!$B14,'WW Spending Projected'!Y$14:Y$53)</f>
        <v>0</v>
      </c>
      <c r="Z14" s="104">
        <f>SUMIF('WW Spending Actual'!$B$10:$B$49,'WW Spending Total'!$B14,'WW Spending Actual'!Z$10:Z$49)+SUMIF('WW Spending Projected'!$B$14:$B$53,'WW Spending Total'!$B14,'WW Spending Projected'!Z$14:Z$53)</f>
        <v>0</v>
      </c>
      <c r="AA14" s="104">
        <f>SUMIF('WW Spending Actual'!$B$10:$B$49,'WW Spending Total'!$B14,'WW Spending Actual'!AA$10:AA$49)+SUMIF('WW Spending Projected'!$B$14:$B$53,'WW Spending Total'!$B14,'WW Spending Projected'!AA$14:AA$53)</f>
        <v>0</v>
      </c>
      <c r="AB14" s="104">
        <f>SUMIF('WW Spending Actual'!$B$10:$B$49,'WW Spending Total'!$B14,'WW Spending Actual'!AB$10:AB$49)+SUMIF('WW Spending Projected'!$B$14:$B$53,'WW Spending Total'!$B14,'WW Spending Projected'!AB$14:AB$53)</f>
        <v>0</v>
      </c>
      <c r="AC14" s="104">
        <f>SUMIF('WW Spending Actual'!$B$10:$B$49,'WW Spending Total'!$B14,'WW Spending Actual'!AC$10:AC$49)+SUMIF('WW Spending Projected'!$B$14:$B$53,'WW Spending Total'!$B14,'WW Spending Projected'!AC$14:AC$53)</f>
        <v>0</v>
      </c>
      <c r="AD14" s="104">
        <f>SUMIF('WW Spending Actual'!$B$10:$B$49,'WW Spending Total'!$B14,'WW Spending Actual'!AD$10:AD$49)+SUMIF('WW Spending Projected'!$B$14:$B$53,'WW Spending Total'!$B14,'WW Spending Projected'!AD$14:AD$53)</f>
        <v>0</v>
      </c>
      <c r="AE14" s="104">
        <f>SUMIF('WW Spending Actual'!$B$10:$B$49,'WW Spending Total'!$B14,'WW Spending Actual'!AE$10:AE$49)+SUMIF('WW Spending Projected'!$B$14:$B$53,'WW Spending Total'!$B14,'WW Spending Projected'!AE$14:AE$53)</f>
        <v>0</v>
      </c>
      <c r="AF14" s="104">
        <f>SUMIF('WW Spending Actual'!$B$10:$B$49,'WW Spending Total'!$B14,'WW Spending Actual'!AF$10:AF$49)+SUMIF('WW Spending Projected'!$B$14:$B$53,'WW Spending Total'!$B14,'WW Spending Projected'!AF$14:AF$53)</f>
        <v>0</v>
      </c>
      <c r="AG14" s="105">
        <f>SUMIF('WW Spending Actual'!$B$10:$B$49,'WW Spending Total'!$B14,'WW Spending Actual'!AG$10:AG$49)+SUMIF('WW Spending Projected'!$B$14:$B$53,'WW Spending Total'!$B14,'WW Spending Projected'!AG$14:AG$53)</f>
        <v>0</v>
      </c>
    </row>
    <row r="15" spans="2:33" hidden="1" x14ac:dyDescent="0.2">
      <c r="B15" s="22"/>
      <c r="C15" s="57"/>
      <c r="D15" s="103">
        <f>SUMIF('WW Spending Actual'!$B$10:$B$49,'WW Spending Total'!$B15,'WW Spending Actual'!D$10:D$49)+SUMIF('WW Spending Projected'!$B$14:$B$53,'WW Spending Total'!$B15,'WW Spending Projected'!D$14:D$53)</f>
        <v>0</v>
      </c>
      <c r="E15" s="418">
        <f>SUMIF('WW Spending Actual'!$B$10:$B$49,'WW Spending Total'!$B15,'WW Spending Actual'!E$10:E$49)+SUMIF('WW Spending Projected'!$B$14:$B$53,'WW Spending Total'!$B15,'WW Spending Projected'!E$14:E$53)</f>
        <v>0</v>
      </c>
      <c r="F15" s="418">
        <f>SUMIF('WW Spending Actual'!$B$10:$B$49,'WW Spending Total'!$B15,'WW Spending Actual'!F$10:F$49)+SUMIF('WW Spending Projected'!$B$14:$B$53,'WW Spending Total'!$B15,'WW Spending Projected'!F$14:F$53)</f>
        <v>0</v>
      </c>
      <c r="G15" s="418">
        <f>SUMIF('WW Spending Actual'!$B$10:$B$49,'WW Spending Total'!$B15,'WW Spending Actual'!G$10:G$49)+SUMIF('WW Spending Projected'!$B$14:$B$53,'WW Spending Total'!$B15,'WW Spending Projected'!G$14:G$53)</f>
        <v>0</v>
      </c>
      <c r="H15" s="105">
        <f>SUMIF('WW Spending Actual'!$B$10:$B$49,'WW Spending Total'!$B15,'WW Spending Actual'!H$10:H$49)+SUMIF('WW Spending Projected'!$B$14:$B$53,'WW Spending Total'!$B15,'WW Spending Projected'!H$14:H$53)</f>
        <v>0</v>
      </c>
      <c r="I15" s="104">
        <f>SUMIF('WW Spending Actual'!$B$10:$B$49,'WW Spending Total'!$B15,'WW Spending Actual'!I$10:I$49)+SUMIF('WW Spending Projected'!$B$14:$B$53,'WW Spending Total'!$B15,'WW Spending Projected'!I$14:I$53)</f>
        <v>0</v>
      </c>
      <c r="J15" s="104">
        <f>SUMIF('WW Spending Actual'!$B$10:$B$49,'WW Spending Total'!$B15,'WW Spending Actual'!J$10:J$49)+SUMIF('WW Spending Projected'!$B$14:$B$53,'WW Spending Total'!$B15,'WW Spending Projected'!J$14:J$53)</f>
        <v>0</v>
      </c>
      <c r="K15" s="104">
        <f>SUMIF('WW Spending Actual'!$B$10:$B$49,'WW Spending Total'!$B15,'WW Spending Actual'!K$10:K$49)+SUMIF('WW Spending Projected'!$B$14:$B$53,'WW Spending Total'!$B15,'WW Spending Projected'!K$14:K$53)</f>
        <v>0</v>
      </c>
      <c r="L15" s="104">
        <f>SUMIF('WW Spending Actual'!$B$10:$B$49,'WW Spending Total'!$B15,'WW Spending Actual'!L$10:L$49)+SUMIF('WW Spending Projected'!$B$14:$B$53,'WW Spending Total'!$B15,'WW Spending Projected'!L$14:L$53)</f>
        <v>0</v>
      </c>
      <c r="M15" s="104">
        <f>SUMIF('WW Spending Actual'!$B$10:$B$49,'WW Spending Total'!$B15,'WW Spending Actual'!M$10:M$49)+SUMIF('WW Spending Projected'!$B$14:$B$53,'WW Spending Total'!$B15,'WW Spending Projected'!M$14:M$53)</f>
        <v>0</v>
      </c>
      <c r="N15" s="104">
        <f>SUMIF('WW Spending Actual'!$B$10:$B$49,'WW Spending Total'!$B15,'WW Spending Actual'!N$10:N$49)+SUMIF('WW Spending Projected'!$B$14:$B$53,'WW Spending Total'!$B15,'WW Spending Projected'!N$14:N$53)</f>
        <v>0</v>
      </c>
      <c r="O15" s="104">
        <f>SUMIF('WW Spending Actual'!$B$10:$B$49,'WW Spending Total'!$B15,'WW Spending Actual'!O$10:O$49)+SUMIF('WW Spending Projected'!$B$14:$B$53,'WW Spending Total'!$B15,'WW Spending Projected'!O$14:O$53)</f>
        <v>0</v>
      </c>
      <c r="P15" s="104">
        <f>SUMIF('WW Spending Actual'!$B$10:$B$49,'WW Spending Total'!$B15,'WW Spending Actual'!P$10:P$49)+SUMIF('WW Spending Projected'!$B$14:$B$53,'WW Spending Total'!$B15,'WW Spending Projected'!P$14:P$53)</f>
        <v>0</v>
      </c>
      <c r="Q15" s="104">
        <f>SUMIF('WW Spending Actual'!$B$10:$B$49,'WW Spending Total'!$B15,'WW Spending Actual'!Q$10:Q$49)+SUMIF('WW Spending Projected'!$B$14:$B$53,'WW Spending Total'!$B15,'WW Spending Projected'!Q$14:Q$53)</f>
        <v>0</v>
      </c>
      <c r="R15" s="104">
        <f>SUMIF('WW Spending Actual'!$B$10:$B$49,'WW Spending Total'!$B15,'WW Spending Actual'!R$10:R$49)+SUMIF('WW Spending Projected'!$B$14:$B$53,'WW Spending Total'!$B15,'WW Spending Projected'!R$14:R$53)</f>
        <v>0</v>
      </c>
      <c r="S15" s="104">
        <f>SUMIF('WW Spending Actual'!$B$10:$B$49,'WW Spending Total'!$B15,'WW Spending Actual'!S$10:S$49)+SUMIF('WW Spending Projected'!$B$14:$B$53,'WW Spending Total'!$B15,'WW Spending Projected'!S$14:S$53)</f>
        <v>0</v>
      </c>
      <c r="T15" s="104">
        <f>SUMIF('WW Spending Actual'!$B$10:$B$49,'WW Spending Total'!$B15,'WW Spending Actual'!T$10:T$49)+SUMIF('WW Spending Projected'!$B$14:$B$53,'WW Spending Total'!$B15,'WW Spending Projected'!T$14:T$53)</f>
        <v>0</v>
      </c>
      <c r="U15" s="104">
        <f>SUMIF('WW Spending Actual'!$B$10:$B$49,'WW Spending Total'!$B15,'WW Spending Actual'!U$10:U$49)+SUMIF('WW Spending Projected'!$B$14:$B$53,'WW Spending Total'!$B15,'WW Spending Projected'!U$14:U$53)</f>
        <v>0</v>
      </c>
      <c r="V15" s="104">
        <f>SUMIF('WW Spending Actual'!$B$10:$B$49,'WW Spending Total'!$B15,'WW Spending Actual'!V$10:V$49)+SUMIF('WW Spending Projected'!$B$14:$B$53,'WW Spending Total'!$B15,'WW Spending Projected'!V$14:V$53)</f>
        <v>0</v>
      </c>
      <c r="W15" s="104">
        <f>SUMIF('WW Spending Actual'!$B$10:$B$49,'WW Spending Total'!$B15,'WW Spending Actual'!W$10:W$49)+SUMIF('WW Spending Projected'!$B$14:$B$53,'WW Spending Total'!$B15,'WW Spending Projected'!W$14:W$53)</f>
        <v>0</v>
      </c>
      <c r="X15" s="104">
        <f>SUMIF('WW Spending Actual'!$B$10:$B$49,'WW Spending Total'!$B15,'WW Spending Actual'!X$10:X$49)+SUMIF('WW Spending Projected'!$B$14:$B$53,'WW Spending Total'!$B15,'WW Spending Projected'!X$14:X$53)</f>
        <v>0</v>
      </c>
      <c r="Y15" s="104">
        <f>SUMIF('WW Spending Actual'!$B$10:$B$49,'WW Spending Total'!$B15,'WW Spending Actual'!Y$10:Y$49)+SUMIF('WW Spending Projected'!$B$14:$B$53,'WW Spending Total'!$B15,'WW Spending Projected'!Y$14:Y$53)</f>
        <v>0</v>
      </c>
      <c r="Z15" s="104">
        <f>SUMIF('WW Spending Actual'!$B$10:$B$49,'WW Spending Total'!$B15,'WW Spending Actual'!Z$10:Z$49)+SUMIF('WW Spending Projected'!$B$14:$B$53,'WW Spending Total'!$B15,'WW Spending Projected'!Z$14:Z$53)</f>
        <v>0</v>
      </c>
      <c r="AA15" s="104">
        <f>SUMIF('WW Spending Actual'!$B$10:$B$49,'WW Spending Total'!$B15,'WW Spending Actual'!AA$10:AA$49)+SUMIF('WW Spending Projected'!$B$14:$B$53,'WW Spending Total'!$B15,'WW Spending Projected'!AA$14:AA$53)</f>
        <v>0</v>
      </c>
      <c r="AB15" s="104">
        <f>SUMIF('WW Spending Actual'!$B$10:$B$49,'WW Spending Total'!$B15,'WW Spending Actual'!AB$10:AB$49)+SUMIF('WW Spending Projected'!$B$14:$B$53,'WW Spending Total'!$B15,'WW Spending Projected'!AB$14:AB$53)</f>
        <v>0</v>
      </c>
      <c r="AC15" s="104">
        <f>SUMIF('WW Spending Actual'!$B$10:$B$49,'WW Spending Total'!$B15,'WW Spending Actual'!AC$10:AC$49)+SUMIF('WW Spending Projected'!$B$14:$B$53,'WW Spending Total'!$B15,'WW Spending Projected'!AC$14:AC$53)</f>
        <v>0</v>
      </c>
      <c r="AD15" s="104">
        <f>SUMIF('WW Spending Actual'!$B$10:$B$49,'WW Spending Total'!$B15,'WW Spending Actual'!AD$10:AD$49)+SUMIF('WW Spending Projected'!$B$14:$B$53,'WW Spending Total'!$B15,'WW Spending Projected'!AD$14:AD$53)</f>
        <v>0</v>
      </c>
      <c r="AE15" s="104">
        <f>SUMIF('WW Spending Actual'!$B$10:$B$49,'WW Spending Total'!$B15,'WW Spending Actual'!AE$10:AE$49)+SUMIF('WW Spending Projected'!$B$14:$B$53,'WW Spending Total'!$B15,'WW Spending Projected'!AE$14:AE$53)</f>
        <v>0</v>
      </c>
      <c r="AF15" s="104">
        <f>SUMIF('WW Spending Actual'!$B$10:$B$49,'WW Spending Total'!$B15,'WW Spending Actual'!AF$10:AF$49)+SUMIF('WW Spending Projected'!$B$14:$B$53,'WW Spending Total'!$B15,'WW Spending Projected'!AF$14:AF$53)</f>
        <v>0</v>
      </c>
      <c r="AG15" s="105">
        <f>SUMIF('WW Spending Actual'!$B$10:$B$49,'WW Spending Total'!$B15,'WW Spending Actual'!AG$10:AG$49)+SUMIF('WW Spending Projected'!$B$14:$B$53,'WW Spending Total'!$B15,'WW Spending Projected'!AG$14:AG$53)</f>
        <v>0</v>
      </c>
    </row>
    <row r="16" spans="2:33" hidden="1" x14ac:dyDescent="0.2">
      <c r="B16" s="30" t="s">
        <v>86</v>
      </c>
      <c r="C16" s="57"/>
      <c r="D16" s="103">
        <f>SUMIF('WW Spending Actual'!$B$10:$B$49,'WW Spending Total'!$B16,'WW Spending Actual'!D$10:D$49)+SUMIF('WW Spending Projected'!$B$14:$B$53,'WW Spending Total'!$B16,'WW Spending Projected'!D$14:D$53)</f>
        <v>0</v>
      </c>
      <c r="E16" s="418">
        <f>SUMIF('WW Spending Actual'!$B$10:$B$49,'WW Spending Total'!$B16,'WW Spending Actual'!E$10:E$49)+SUMIF('WW Spending Projected'!$B$14:$B$53,'WW Spending Total'!$B16,'WW Spending Projected'!E$14:E$53)</f>
        <v>0</v>
      </c>
      <c r="F16" s="418">
        <f>SUMIF('WW Spending Actual'!$B$10:$B$49,'WW Spending Total'!$B16,'WW Spending Actual'!F$10:F$49)+SUMIF('WW Spending Projected'!$B$14:$B$53,'WW Spending Total'!$B16,'WW Spending Projected'!F$14:F$53)</f>
        <v>0</v>
      </c>
      <c r="G16" s="418">
        <f>SUMIF('WW Spending Actual'!$B$10:$B$49,'WW Spending Total'!$B16,'WW Spending Actual'!G$10:G$49)+SUMIF('WW Spending Projected'!$B$14:$B$53,'WW Spending Total'!$B16,'WW Spending Projected'!G$14:G$53)</f>
        <v>0</v>
      </c>
      <c r="H16" s="105">
        <f>SUMIF('WW Spending Actual'!$B$10:$B$49,'WW Spending Total'!$B16,'WW Spending Actual'!H$10:H$49)+SUMIF('WW Spending Projected'!$B$14:$B$53,'WW Spending Total'!$B16,'WW Spending Projected'!H$14:H$53)</f>
        <v>0</v>
      </c>
      <c r="I16" s="104">
        <f>SUMIF('WW Spending Actual'!$B$10:$B$49,'WW Spending Total'!$B16,'WW Spending Actual'!I$10:I$49)+SUMIF('WW Spending Projected'!$B$14:$B$53,'WW Spending Total'!$B16,'WW Spending Projected'!I$14:I$53)</f>
        <v>0</v>
      </c>
      <c r="J16" s="104">
        <f>SUMIF('WW Spending Actual'!$B$10:$B$49,'WW Spending Total'!$B16,'WW Spending Actual'!J$10:J$49)+SUMIF('WW Spending Projected'!$B$14:$B$53,'WW Spending Total'!$B16,'WW Spending Projected'!J$14:J$53)</f>
        <v>0</v>
      </c>
      <c r="K16" s="104">
        <f>SUMIF('WW Spending Actual'!$B$10:$B$49,'WW Spending Total'!$B16,'WW Spending Actual'!K$10:K$49)+SUMIF('WW Spending Projected'!$B$14:$B$53,'WW Spending Total'!$B16,'WW Spending Projected'!K$14:K$53)</f>
        <v>0</v>
      </c>
      <c r="L16" s="104">
        <f>SUMIF('WW Spending Actual'!$B$10:$B$49,'WW Spending Total'!$B16,'WW Spending Actual'!L$10:L$49)+SUMIF('WW Spending Projected'!$B$14:$B$53,'WW Spending Total'!$B16,'WW Spending Projected'!L$14:L$53)</f>
        <v>0</v>
      </c>
      <c r="M16" s="104">
        <f>SUMIF('WW Spending Actual'!$B$10:$B$49,'WW Spending Total'!$B16,'WW Spending Actual'!M$10:M$49)+SUMIF('WW Spending Projected'!$B$14:$B$53,'WW Spending Total'!$B16,'WW Spending Projected'!M$14:M$53)</f>
        <v>0</v>
      </c>
      <c r="N16" s="104">
        <f>SUMIF('WW Spending Actual'!$B$10:$B$49,'WW Spending Total'!$B16,'WW Spending Actual'!N$10:N$49)+SUMIF('WW Spending Projected'!$B$14:$B$53,'WW Spending Total'!$B16,'WW Spending Projected'!N$14:N$53)</f>
        <v>0</v>
      </c>
      <c r="O16" s="104">
        <f>SUMIF('WW Spending Actual'!$B$10:$B$49,'WW Spending Total'!$B16,'WW Spending Actual'!O$10:O$49)+SUMIF('WW Spending Projected'!$B$14:$B$53,'WW Spending Total'!$B16,'WW Spending Projected'!O$14:O$53)</f>
        <v>0</v>
      </c>
      <c r="P16" s="104">
        <f>SUMIF('WW Spending Actual'!$B$10:$B$49,'WW Spending Total'!$B16,'WW Spending Actual'!P$10:P$49)+SUMIF('WW Spending Projected'!$B$14:$B$53,'WW Spending Total'!$B16,'WW Spending Projected'!P$14:P$53)</f>
        <v>0</v>
      </c>
      <c r="Q16" s="104">
        <f>SUMIF('WW Spending Actual'!$B$10:$B$49,'WW Spending Total'!$B16,'WW Spending Actual'!Q$10:Q$49)+SUMIF('WW Spending Projected'!$B$14:$B$53,'WW Spending Total'!$B16,'WW Spending Projected'!Q$14:Q$53)</f>
        <v>0</v>
      </c>
      <c r="R16" s="104">
        <f>SUMIF('WW Spending Actual'!$B$10:$B$49,'WW Spending Total'!$B16,'WW Spending Actual'!R$10:R$49)+SUMIF('WW Spending Projected'!$B$14:$B$53,'WW Spending Total'!$B16,'WW Spending Projected'!R$14:R$53)</f>
        <v>0</v>
      </c>
      <c r="S16" s="104">
        <f>SUMIF('WW Spending Actual'!$B$10:$B$49,'WW Spending Total'!$B16,'WW Spending Actual'!S$10:S$49)+SUMIF('WW Spending Projected'!$B$14:$B$53,'WW Spending Total'!$B16,'WW Spending Projected'!S$14:S$53)</f>
        <v>0</v>
      </c>
      <c r="T16" s="104">
        <f>SUMIF('WW Spending Actual'!$B$10:$B$49,'WW Spending Total'!$B16,'WW Spending Actual'!T$10:T$49)+SUMIF('WW Spending Projected'!$B$14:$B$53,'WW Spending Total'!$B16,'WW Spending Projected'!T$14:T$53)</f>
        <v>0</v>
      </c>
      <c r="U16" s="104">
        <f>SUMIF('WW Spending Actual'!$B$10:$B$49,'WW Spending Total'!$B16,'WW Spending Actual'!U$10:U$49)+SUMIF('WW Spending Projected'!$B$14:$B$53,'WW Spending Total'!$B16,'WW Spending Projected'!U$14:U$53)</f>
        <v>0</v>
      </c>
      <c r="V16" s="104">
        <f>SUMIF('WW Spending Actual'!$B$10:$B$49,'WW Spending Total'!$B16,'WW Spending Actual'!V$10:V$49)+SUMIF('WW Spending Projected'!$B$14:$B$53,'WW Spending Total'!$B16,'WW Spending Projected'!V$14:V$53)</f>
        <v>0</v>
      </c>
      <c r="W16" s="104">
        <f>SUMIF('WW Spending Actual'!$B$10:$B$49,'WW Spending Total'!$B16,'WW Spending Actual'!W$10:W$49)+SUMIF('WW Spending Projected'!$B$14:$B$53,'WW Spending Total'!$B16,'WW Spending Projected'!W$14:W$53)</f>
        <v>0</v>
      </c>
      <c r="X16" s="104">
        <f>SUMIF('WW Spending Actual'!$B$10:$B$49,'WW Spending Total'!$B16,'WW Spending Actual'!X$10:X$49)+SUMIF('WW Spending Projected'!$B$14:$B$53,'WW Spending Total'!$B16,'WW Spending Projected'!X$14:X$53)</f>
        <v>0</v>
      </c>
      <c r="Y16" s="104">
        <f>SUMIF('WW Spending Actual'!$B$10:$B$49,'WW Spending Total'!$B16,'WW Spending Actual'!Y$10:Y$49)+SUMIF('WW Spending Projected'!$B$14:$B$53,'WW Spending Total'!$B16,'WW Spending Projected'!Y$14:Y$53)</f>
        <v>0</v>
      </c>
      <c r="Z16" s="104">
        <f>SUMIF('WW Spending Actual'!$B$10:$B$49,'WW Spending Total'!$B16,'WW Spending Actual'!Z$10:Z$49)+SUMIF('WW Spending Projected'!$B$14:$B$53,'WW Spending Total'!$B16,'WW Spending Projected'!Z$14:Z$53)</f>
        <v>0</v>
      </c>
      <c r="AA16" s="104">
        <f>SUMIF('WW Spending Actual'!$B$10:$B$49,'WW Spending Total'!$B16,'WW Spending Actual'!AA$10:AA$49)+SUMIF('WW Spending Projected'!$B$14:$B$53,'WW Spending Total'!$B16,'WW Spending Projected'!AA$14:AA$53)</f>
        <v>0</v>
      </c>
      <c r="AB16" s="104">
        <f>SUMIF('WW Spending Actual'!$B$10:$B$49,'WW Spending Total'!$B16,'WW Spending Actual'!AB$10:AB$49)+SUMIF('WW Spending Projected'!$B$14:$B$53,'WW Spending Total'!$B16,'WW Spending Projected'!AB$14:AB$53)</f>
        <v>0</v>
      </c>
      <c r="AC16" s="104">
        <f>SUMIF('WW Spending Actual'!$B$10:$B$49,'WW Spending Total'!$B16,'WW Spending Actual'!AC$10:AC$49)+SUMIF('WW Spending Projected'!$B$14:$B$53,'WW Spending Total'!$B16,'WW Spending Projected'!AC$14:AC$53)</f>
        <v>0</v>
      </c>
      <c r="AD16" s="104">
        <f>SUMIF('WW Spending Actual'!$B$10:$B$49,'WW Spending Total'!$B16,'WW Spending Actual'!AD$10:AD$49)+SUMIF('WW Spending Projected'!$B$14:$B$53,'WW Spending Total'!$B16,'WW Spending Projected'!AD$14:AD$53)</f>
        <v>0</v>
      </c>
      <c r="AE16" s="104">
        <f>SUMIF('WW Spending Actual'!$B$10:$B$49,'WW Spending Total'!$B16,'WW Spending Actual'!AE$10:AE$49)+SUMIF('WW Spending Projected'!$B$14:$B$53,'WW Spending Total'!$B16,'WW Spending Projected'!AE$14:AE$53)</f>
        <v>0</v>
      </c>
      <c r="AF16" s="104">
        <f>SUMIF('WW Spending Actual'!$B$10:$B$49,'WW Spending Total'!$B16,'WW Spending Actual'!AF$10:AF$49)+SUMIF('WW Spending Projected'!$B$14:$B$53,'WW Spending Total'!$B16,'WW Spending Projected'!AF$14:AF$53)</f>
        <v>0</v>
      </c>
      <c r="AG16" s="105">
        <f>SUMIF('WW Spending Actual'!$B$10:$B$49,'WW Spending Total'!$B16,'WW Spending Actual'!AG$10:AG$49)+SUMIF('WW Spending Projected'!$B$14:$B$53,'WW Spending Total'!$B16,'WW Spending Projected'!AG$14:AG$53)</f>
        <v>0</v>
      </c>
    </row>
    <row r="17" spans="2:33" hidden="1" x14ac:dyDescent="0.2">
      <c r="B17" s="25" t="str">
        <f>IFERROR(VLOOKUP(C17,'MEG Def'!$A$21:$B$26,2),"")</f>
        <v/>
      </c>
      <c r="C17" s="58"/>
      <c r="D17" s="103">
        <f>SUMIF('WW Spending Actual'!$B$10:$B$49,'WW Spending Total'!$B17,'WW Spending Actual'!D$10:D$49)+SUMIF('WW Spending Projected'!$B$14:$B$53,'WW Spending Total'!$B17,'WW Spending Projected'!D$14:D$53)</f>
        <v>0</v>
      </c>
      <c r="E17" s="418">
        <f>SUMIF('WW Spending Actual'!$B$10:$B$49,'WW Spending Total'!$B17,'WW Spending Actual'!E$10:E$49)+SUMIF('WW Spending Projected'!$B$14:$B$53,'WW Spending Total'!$B17,'WW Spending Projected'!E$14:E$53)</f>
        <v>0</v>
      </c>
      <c r="F17" s="418">
        <f>SUMIF('WW Spending Actual'!$B$10:$B$49,'WW Spending Total'!$B17,'WW Spending Actual'!F$10:F$49)+SUMIF('WW Spending Projected'!$B$14:$B$53,'WW Spending Total'!$B17,'WW Spending Projected'!F$14:F$53)</f>
        <v>0</v>
      </c>
      <c r="G17" s="418">
        <f>SUMIF('WW Spending Actual'!$B$10:$B$49,'WW Spending Total'!$B17,'WW Spending Actual'!G$10:G$49)+SUMIF('WW Spending Projected'!$B$14:$B$53,'WW Spending Total'!$B17,'WW Spending Projected'!G$14:G$53)</f>
        <v>0</v>
      </c>
      <c r="H17" s="105">
        <f>SUMIF('WW Spending Actual'!$B$10:$B$49,'WW Spending Total'!$B17,'WW Spending Actual'!H$10:H$49)+SUMIF('WW Spending Projected'!$B$14:$B$53,'WW Spending Total'!$B17,'WW Spending Projected'!H$14:H$53)</f>
        <v>0</v>
      </c>
      <c r="I17" s="104">
        <f>SUMIF('WW Spending Actual'!$B$10:$B$49,'WW Spending Total'!$B17,'WW Spending Actual'!I$10:I$49)+SUMIF('WW Spending Projected'!$B$14:$B$53,'WW Spending Total'!$B17,'WW Spending Projected'!I$14:I$53)</f>
        <v>0</v>
      </c>
      <c r="J17" s="104">
        <f>SUMIF('WW Spending Actual'!$B$10:$B$49,'WW Spending Total'!$B17,'WW Spending Actual'!J$10:J$49)+SUMIF('WW Spending Projected'!$B$14:$B$53,'WW Spending Total'!$B17,'WW Spending Projected'!J$14:J$53)</f>
        <v>0</v>
      </c>
      <c r="K17" s="104">
        <f>SUMIF('WW Spending Actual'!$B$10:$B$49,'WW Spending Total'!$B17,'WW Spending Actual'!K$10:K$49)+SUMIF('WW Spending Projected'!$B$14:$B$53,'WW Spending Total'!$B17,'WW Spending Projected'!K$14:K$53)</f>
        <v>0</v>
      </c>
      <c r="L17" s="104">
        <f>SUMIF('WW Spending Actual'!$B$10:$B$49,'WW Spending Total'!$B17,'WW Spending Actual'!L$10:L$49)+SUMIF('WW Spending Projected'!$B$14:$B$53,'WW Spending Total'!$B17,'WW Spending Projected'!L$14:L$53)</f>
        <v>0</v>
      </c>
      <c r="M17" s="104">
        <f>SUMIF('WW Spending Actual'!$B$10:$B$49,'WW Spending Total'!$B17,'WW Spending Actual'!M$10:M$49)+SUMIF('WW Spending Projected'!$B$14:$B$53,'WW Spending Total'!$B17,'WW Spending Projected'!M$14:M$53)</f>
        <v>0</v>
      </c>
      <c r="N17" s="104">
        <f>SUMIF('WW Spending Actual'!$B$10:$B$49,'WW Spending Total'!$B17,'WW Spending Actual'!N$10:N$49)+SUMIF('WW Spending Projected'!$B$14:$B$53,'WW Spending Total'!$B17,'WW Spending Projected'!N$14:N$53)</f>
        <v>0</v>
      </c>
      <c r="O17" s="104">
        <f>SUMIF('WW Spending Actual'!$B$10:$B$49,'WW Spending Total'!$B17,'WW Spending Actual'!O$10:O$49)+SUMIF('WW Spending Projected'!$B$14:$B$53,'WW Spending Total'!$B17,'WW Spending Projected'!O$14:O$53)</f>
        <v>0</v>
      </c>
      <c r="P17" s="104">
        <f>SUMIF('WW Spending Actual'!$B$10:$B$49,'WW Spending Total'!$B17,'WW Spending Actual'!P$10:P$49)+SUMIF('WW Spending Projected'!$B$14:$B$53,'WW Spending Total'!$B17,'WW Spending Projected'!P$14:P$53)</f>
        <v>0</v>
      </c>
      <c r="Q17" s="104">
        <f>SUMIF('WW Spending Actual'!$B$10:$B$49,'WW Spending Total'!$B17,'WW Spending Actual'!Q$10:Q$49)+SUMIF('WW Spending Projected'!$B$14:$B$53,'WW Spending Total'!$B17,'WW Spending Projected'!Q$14:Q$53)</f>
        <v>0</v>
      </c>
      <c r="R17" s="104">
        <f>SUMIF('WW Spending Actual'!$B$10:$B$49,'WW Spending Total'!$B17,'WW Spending Actual'!R$10:R$49)+SUMIF('WW Spending Projected'!$B$14:$B$53,'WW Spending Total'!$B17,'WW Spending Projected'!R$14:R$53)</f>
        <v>0</v>
      </c>
      <c r="S17" s="104">
        <f>SUMIF('WW Spending Actual'!$B$10:$B$49,'WW Spending Total'!$B17,'WW Spending Actual'!S$10:S$49)+SUMIF('WW Spending Projected'!$B$14:$B$53,'WW Spending Total'!$B17,'WW Spending Projected'!S$14:S$53)</f>
        <v>0</v>
      </c>
      <c r="T17" s="104">
        <f>SUMIF('WW Spending Actual'!$B$10:$B$49,'WW Spending Total'!$B17,'WW Spending Actual'!T$10:T$49)+SUMIF('WW Spending Projected'!$B$14:$B$53,'WW Spending Total'!$B17,'WW Spending Projected'!T$14:T$53)</f>
        <v>0</v>
      </c>
      <c r="U17" s="104">
        <f>SUMIF('WW Spending Actual'!$B$10:$B$49,'WW Spending Total'!$B17,'WW Spending Actual'!U$10:U$49)+SUMIF('WW Spending Projected'!$B$14:$B$53,'WW Spending Total'!$B17,'WW Spending Projected'!U$14:U$53)</f>
        <v>0</v>
      </c>
      <c r="V17" s="104">
        <f>SUMIF('WW Spending Actual'!$B$10:$B$49,'WW Spending Total'!$B17,'WW Spending Actual'!V$10:V$49)+SUMIF('WW Spending Projected'!$B$14:$B$53,'WW Spending Total'!$B17,'WW Spending Projected'!V$14:V$53)</f>
        <v>0</v>
      </c>
      <c r="W17" s="104">
        <f>SUMIF('WW Spending Actual'!$B$10:$B$49,'WW Spending Total'!$B17,'WW Spending Actual'!W$10:W$49)+SUMIF('WW Spending Projected'!$B$14:$B$53,'WW Spending Total'!$B17,'WW Spending Projected'!W$14:W$53)</f>
        <v>0</v>
      </c>
      <c r="X17" s="104">
        <f>SUMIF('WW Spending Actual'!$B$10:$B$49,'WW Spending Total'!$B17,'WW Spending Actual'!X$10:X$49)+SUMIF('WW Spending Projected'!$B$14:$B$53,'WW Spending Total'!$B17,'WW Spending Projected'!X$14:X$53)</f>
        <v>0</v>
      </c>
      <c r="Y17" s="104">
        <f>SUMIF('WW Spending Actual'!$B$10:$B$49,'WW Spending Total'!$B17,'WW Spending Actual'!Y$10:Y$49)+SUMIF('WW Spending Projected'!$B$14:$B$53,'WW Spending Total'!$B17,'WW Spending Projected'!Y$14:Y$53)</f>
        <v>0</v>
      </c>
      <c r="Z17" s="104">
        <f>SUMIF('WW Spending Actual'!$B$10:$B$49,'WW Spending Total'!$B17,'WW Spending Actual'!Z$10:Z$49)+SUMIF('WW Spending Projected'!$B$14:$B$53,'WW Spending Total'!$B17,'WW Spending Projected'!Z$14:Z$53)</f>
        <v>0</v>
      </c>
      <c r="AA17" s="104">
        <f>SUMIF('WW Spending Actual'!$B$10:$B$49,'WW Spending Total'!$B17,'WW Spending Actual'!AA$10:AA$49)+SUMIF('WW Spending Projected'!$B$14:$B$53,'WW Spending Total'!$B17,'WW Spending Projected'!AA$14:AA$53)</f>
        <v>0</v>
      </c>
      <c r="AB17" s="104">
        <f>SUMIF('WW Spending Actual'!$B$10:$B$49,'WW Spending Total'!$B17,'WW Spending Actual'!AB$10:AB$49)+SUMIF('WW Spending Projected'!$B$14:$B$53,'WW Spending Total'!$B17,'WW Spending Projected'!AB$14:AB$53)</f>
        <v>0</v>
      </c>
      <c r="AC17" s="104">
        <f>SUMIF('WW Spending Actual'!$B$10:$B$49,'WW Spending Total'!$B17,'WW Spending Actual'!AC$10:AC$49)+SUMIF('WW Spending Projected'!$B$14:$B$53,'WW Spending Total'!$B17,'WW Spending Projected'!AC$14:AC$53)</f>
        <v>0</v>
      </c>
      <c r="AD17" s="104">
        <f>SUMIF('WW Spending Actual'!$B$10:$B$49,'WW Spending Total'!$B17,'WW Spending Actual'!AD$10:AD$49)+SUMIF('WW Spending Projected'!$B$14:$B$53,'WW Spending Total'!$B17,'WW Spending Projected'!AD$14:AD$53)</f>
        <v>0</v>
      </c>
      <c r="AE17" s="104">
        <f>SUMIF('WW Spending Actual'!$B$10:$B$49,'WW Spending Total'!$B17,'WW Spending Actual'!AE$10:AE$49)+SUMIF('WW Spending Projected'!$B$14:$B$53,'WW Spending Total'!$B17,'WW Spending Projected'!AE$14:AE$53)</f>
        <v>0</v>
      </c>
      <c r="AF17" s="104">
        <f>SUMIF('WW Spending Actual'!$B$10:$B$49,'WW Spending Total'!$B17,'WW Spending Actual'!AF$10:AF$49)+SUMIF('WW Spending Projected'!$B$14:$B$53,'WW Spending Total'!$B17,'WW Spending Projected'!AF$14:AF$53)</f>
        <v>0</v>
      </c>
      <c r="AG17" s="105">
        <f>SUMIF('WW Spending Actual'!$B$10:$B$49,'WW Spending Total'!$B17,'WW Spending Actual'!AG$10:AG$49)+SUMIF('WW Spending Projected'!$B$14:$B$53,'WW Spending Total'!$B17,'WW Spending Projected'!AG$14:AG$53)</f>
        <v>0</v>
      </c>
    </row>
    <row r="18" spans="2:33" hidden="1" x14ac:dyDescent="0.2">
      <c r="B18" s="25" t="str">
        <f>IFERROR(VLOOKUP(C18,'MEG Def'!$A$21:$B$26,2),"")</f>
        <v/>
      </c>
      <c r="C18" s="58"/>
      <c r="D18" s="103">
        <f>SUMIF('WW Spending Actual'!$B$10:$B$49,'WW Spending Total'!$B18,'WW Spending Actual'!D$10:D$49)+SUMIF('WW Spending Projected'!$B$14:$B$53,'WW Spending Total'!$B18,'WW Spending Projected'!D$14:D$53)</f>
        <v>0</v>
      </c>
      <c r="E18" s="418">
        <f>SUMIF('WW Spending Actual'!$B$10:$B$49,'WW Spending Total'!$B18,'WW Spending Actual'!E$10:E$49)+SUMIF('WW Spending Projected'!$B$14:$B$53,'WW Spending Total'!$B18,'WW Spending Projected'!E$14:E$53)</f>
        <v>0</v>
      </c>
      <c r="F18" s="418">
        <f>SUMIF('WW Spending Actual'!$B$10:$B$49,'WW Spending Total'!$B18,'WW Spending Actual'!F$10:F$49)+SUMIF('WW Spending Projected'!$B$14:$B$53,'WW Spending Total'!$B18,'WW Spending Projected'!F$14:F$53)</f>
        <v>0</v>
      </c>
      <c r="G18" s="418">
        <f>SUMIF('WW Spending Actual'!$B$10:$B$49,'WW Spending Total'!$B18,'WW Spending Actual'!G$10:G$49)+SUMIF('WW Spending Projected'!$B$14:$B$53,'WW Spending Total'!$B18,'WW Spending Projected'!G$14:G$53)</f>
        <v>0</v>
      </c>
      <c r="H18" s="105">
        <f>SUMIF('WW Spending Actual'!$B$10:$B$49,'WW Spending Total'!$B18,'WW Spending Actual'!H$10:H$49)+SUMIF('WW Spending Projected'!$B$14:$B$53,'WW Spending Total'!$B18,'WW Spending Projected'!H$14:H$53)</f>
        <v>0</v>
      </c>
      <c r="I18" s="104">
        <f>SUMIF('WW Spending Actual'!$B$10:$B$49,'WW Spending Total'!$B18,'WW Spending Actual'!I$10:I$49)+SUMIF('WW Spending Projected'!$B$14:$B$53,'WW Spending Total'!$B18,'WW Spending Projected'!I$14:I$53)</f>
        <v>0</v>
      </c>
      <c r="J18" s="104">
        <f>SUMIF('WW Spending Actual'!$B$10:$B$49,'WW Spending Total'!$B18,'WW Spending Actual'!J$10:J$49)+SUMIF('WW Spending Projected'!$B$14:$B$53,'WW Spending Total'!$B18,'WW Spending Projected'!J$14:J$53)</f>
        <v>0</v>
      </c>
      <c r="K18" s="104">
        <f>SUMIF('WW Spending Actual'!$B$10:$B$49,'WW Spending Total'!$B18,'WW Spending Actual'!K$10:K$49)+SUMIF('WW Spending Projected'!$B$14:$B$53,'WW Spending Total'!$B18,'WW Spending Projected'!K$14:K$53)</f>
        <v>0</v>
      </c>
      <c r="L18" s="104">
        <f>SUMIF('WW Spending Actual'!$B$10:$B$49,'WW Spending Total'!$B18,'WW Spending Actual'!L$10:L$49)+SUMIF('WW Spending Projected'!$B$14:$B$53,'WW Spending Total'!$B18,'WW Spending Projected'!L$14:L$53)</f>
        <v>0</v>
      </c>
      <c r="M18" s="104">
        <f>SUMIF('WW Spending Actual'!$B$10:$B$49,'WW Spending Total'!$B18,'WW Spending Actual'!M$10:M$49)+SUMIF('WW Spending Projected'!$B$14:$B$53,'WW Spending Total'!$B18,'WW Spending Projected'!M$14:M$53)</f>
        <v>0</v>
      </c>
      <c r="N18" s="104">
        <f>SUMIF('WW Spending Actual'!$B$10:$B$49,'WW Spending Total'!$B18,'WW Spending Actual'!N$10:N$49)+SUMIF('WW Spending Projected'!$B$14:$B$53,'WW Spending Total'!$B18,'WW Spending Projected'!N$14:N$53)</f>
        <v>0</v>
      </c>
      <c r="O18" s="104">
        <f>SUMIF('WW Spending Actual'!$B$10:$B$49,'WW Spending Total'!$B18,'WW Spending Actual'!O$10:O$49)+SUMIF('WW Spending Projected'!$B$14:$B$53,'WW Spending Total'!$B18,'WW Spending Projected'!O$14:O$53)</f>
        <v>0</v>
      </c>
      <c r="P18" s="104">
        <f>SUMIF('WW Spending Actual'!$B$10:$B$49,'WW Spending Total'!$B18,'WW Spending Actual'!P$10:P$49)+SUMIF('WW Spending Projected'!$B$14:$B$53,'WW Spending Total'!$B18,'WW Spending Projected'!P$14:P$53)</f>
        <v>0</v>
      </c>
      <c r="Q18" s="104">
        <f>SUMIF('WW Spending Actual'!$B$10:$B$49,'WW Spending Total'!$B18,'WW Spending Actual'!Q$10:Q$49)+SUMIF('WW Spending Projected'!$B$14:$B$53,'WW Spending Total'!$B18,'WW Spending Projected'!Q$14:Q$53)</f>
        <v>0</v>
      </c>
      <c r="R18" s="104">
        <f>SUMIF('WW Spending Actual'!$B$10:$B$49,'WW Spending Total'!$B18,'WW Spending Actual'!R$10:R$49)+SUMIF('WW Spending Projected'!$B$14:$B$53,'WW Spending Total'!$B18,'WW Spending Projected'!R$14:R$53)</f>
        <v>0</v>
      </c>
      <c r="S18" s="104">
        <f>SUMIF('WW Spending Actual'!$B$10:$B$49,'WW Spending Total'!$B18,'WW Spending Actual'!S$10:S$49)+SUMIF('WW Spending Projected'!$B$14:$B$53,'WW Spending Total'!$B18,'WW Spending Projected'!S$14:S$53)</f>
        <v>0</v>
      </c>
      <c r="T18" s="104">
        <f>SUMIF('WW Spending Actual'!$B$10:$B$49,'WW Spending Total'!$B18,'WW Spending Actual'!T$10:T$49)+SUMIF('WW Spending Projected'!$B$14:$B$53,'WW Spending Total'!$B18,'WW Spending Projected'!T$14:T$53)</f>
        <v>0</v>
      </c>
      <c r="U18" s="104">
        <f>SUMIF('WW Spending Actual'!$B$10:$B$49,'WW Spending Total'!$B18,'WW Spending Actual'!U$10:U$49)+SUMIF('WW Spending Projected'!$B$14:$B$53,'WW Spending Total'!$B18,'WW Spending Projected'!U$14:U$53)</f>
        <v>0</v>
      </c>
      <c r="V18" s="104">
        <f>SUMIF('WW Spending Actual'!$B$10:$B$49,'WW Spending Total'!$B18,'WW Spending Actual'!V$10:V$49)+SUMIF('WW Spending Projected'!$B$14:$B$53,'WW Spending Total'!$B18,'WW Spending Projected'!V$14:V$53)</f>
        <v>0</v>
      </c>
      <c r="W18" s="104">
        <f>SUMIF('WW Spending Actual'!$B$10:$B$49,'WW Spending Total'!$B18,'WW Spending Actual'!W$10:W$49)+SUMIF('WW Spending Projected'!$B$14:$B$53,'WW Spending Total'!$B18,'WW Spending Projected'!W$14:W$53)</f>
        <v>0</v>
      </c>
      <c r="X18" s="104">
        <f>SUMIF('WW Spending Actual'!$B$10:$B$49,'WW Spending Total'!$B18,'WW Spending Actual'!X$10:X$49)+SUMIF('WW Spending Projected'!$B$14:$B$53,'WW Spending Total'!$B18,'WW Spending Projected'!X$14:X$53)</f>
        <v>0</v>
      </c>
      <c r="Y18" s="104">
        <f>SUMIF('WW Spending Actual'!$B$10:$B$49,'WW Spending Total'!$B18,'WW Spending Actual'!Y$10:Y$49)+SUMIF('WW Spending Projected'!$B$14:$B$53,'WW Spending Total'!$B18,'WW Spending Projected'!Y$14:Y$53)</f>
        <v>0</v>
      </c>
      <c r="Z18" s="104">
        <f>SUMIF('WW Spending Actual'!$B$10:$B$49,'WW Spending Total'!$B18,'WW Spending Actual'!Z$10:Z$49)+SUMIF('WW Spending Projected'!$B$14:$B$53,'WW Spending Total'!$B18,'WW Spending Projected'!Z$14:Z$53)</f>
        <v>0</v>
      </c>
      <c r="AA18" s="104">
        <f>SUMIF('WW Spending Actual'!$B$10:$B$49,'WW Spending Total'!$B18,'WW Spending Actual'!AA$10:AA$49)+SUMIF('WW Spending Projected'!$B$14:$B$53,'WW Spending Total'!$B18,'WW Spending Projected'!AA$14:AA$53)</f>
        <v>0</v>
      </c>
      <c r="AB18" s="104">
        <f>SUMIF('WW Spending Actual'!$B$10:$B$49,'WW Spending Total'!$B18,'WW Spending Actual'!AB$10:AB$49)+SUMIF('WW Spending Projected'!$B$14:$B$53,'WW Spending Total'!$B18,'WW Spending Projected'!AB$14:AB$53)</f>
        <v>0</v>
      </c>
      <c r="AC18" s="104">
        <f>SUMIF('WW Spending Actual'!$B$10:$B$49,'WW Spending Total'!$B18,'WW Spending Actual'!AC$10:AC$49)+SUMIF('WW Spending Projected'!$B$14:$B$53,'WW Spending Total'!$B18,'WW Spending Projected'!AC$14:AC$53)</f>
        <v>0</v>
      </c>
      <c r="AD18" s="104">
        <f>SUMIF('WW Spending Actual'!$B$10:$B$49,'WW Spending Total'!$B18,'WW Spending Actual'!AD$10:AD$49)+SUMIF('WW Spending Projected'!$B$14:$B$53,'WW Spending Total'!$B18,'WW Spending Projected'!AD$14:AD$53)</f>
        <v>0</v>
      </c>
      <c r="AE18" s="104">
        <f>SUMIF('WW Spending Actual'!$B$10:$B$49,'WW Spending Total'!$B18,'WW Spending Actual'!AE$10:AE$49)+SUMIF('WW Spending Projected'!$B$14:$B$53,'WW Spending Total'!$B18,'WW Spending Projected'!AE$14:AE$53)</f>
        <v>0</v>
      </c>
      <c r="AF18" s="104">
        <f>SUMIF('WW Spending Actual'!$B$10:$B$49,'WW Spending Total'!$B18,'WW Spending Actual'!AF$10:AF$49)+SUMIF('WW Spending Projected'!$B$14:$B$53,'WW Spending Total'!$B18,'WW Spending Projected'!AF$14:AF$53)</f>
        <v>0</v>
      </c>
      <c r="AG18" s="105">
        <f>SUMIF('WW Spending Actual'!$B$10:$B$49,'WW Spending Total'!$B18,'WW Spending Actual'!AG$10:AG$49)+SUMIF('WW Spending Projected'!$B$14:$B$53,'WW Spending Total'!$B18,'WW Spending Projected'!AG$14:AG$53)</f>
        <v>0</v>
      </c>
    </row>
    <row r="19" spans="2:33" hidden="1" x14ac:dyDescent="0.2">
      <c r="B19" s="25" t="str">
        <f>IFERROR(VLOOKUP(C19,'MEG Def'!$A$21:$B$26,2),"")</f>
        <v/>
      </c>
      <c r="C19" s="58"/>
      <c r="D19" s="103">
        <f>SUMIF('WW Spending Actual'!$B$10:$B$49,'WW Spending Total'!$B19,'WW Spending Actual'!D$10:D$49)+SUMIF('WW Spending Projected'!$B$14:$B$53,'WW Spending Total'!$B19,'WW Spending Projected'!D$14:D$53)</f>
        <v>0</v>
      </c>
      <c r="E19" s="418">
        <f>SUMIF('WW Spending Actual'!$B$10:$B$49,'WW Spending Total'!$B19,'WW Spending Actual'!E$10:E$49)+SUMIF('WW Spending Projected'!$B$14:$B$53,'WW Spending Total'!$B19,'WW Spending Projected'!E$14:E$53)</f>
        <v>0</v>
      </c>
      <c r="F19" s="418">
        <f>SUMIF('WW Spending Actual'!$B$10:$B$49,'WW Spending Total'!$B19,'WW Spending Actual'!F$10:F$49)+SUMIF('WW Spending Projected'!$B$14:$B$53,'WW Spending Total'!$B19,'WW Spending Projected'!F$14:F$53)</f>
        <v>0</v>
      </c>
      <c r="G19" s="418">
        <f>SUMIF('WW Spending Actual'!$B$10:$B$49,'WW Spending Total'!$B19,'WW Spending Actual'!G$10:G$49)+SUMIF('WW Spending Projected'!$B$14:$B$53,'WW Spending Total'!$B19,'WW Spending Projected'!G$14:G$53)</f>
        <v>0</v>
      </c>
      <c r="H19" s="105">
        <f>SUMIF('WW Spending Actual'!$B$10:$B$49,'WW Spending Total'!$B19,'WW Spending Actual'!H$10:H$49)+SUMIF('WW Spending Projected'!$B$14:$B$53,'WW Spending Total'!$B19,'WW Spending Projected'!H$14:H$53)</f>
        <v>0</v>
      </c>
      <c r="I19" s="104">
        <f>SUMIF('WW Spending Actual'!$B$10:$B$49,'WW Spending Total'!$B19,'WW Spending Actual'!I$10:I$49)+SUMIF('WW Spending Projected'!$B$14:$B$53,'WW Spending Total'!$B19,'WW Spending Projected'!I$14:I$53)</f>
        <v>0</v>
      </c>
      <c r="J19" s="104">
        <f>SUMIF('WW Spending Actual'!$B$10:$B$49,'WW Spending Total'!$B19,'WW Spending Actual'!J$10:J$49)+SUMIF('WW Spending Projected'!$B$14:$B$53,'WW Spending Total'!$B19,'WW Spending Projected'!J$14:J$53)</f>
        <v>0</v>
      </c>
      <c r="K19" s="104">
        <f>SUMIF('WW Spending Actual'!$B$10:$B$49,'WW Spending Total'!$B19,'WW Spending Actual'!K$10:K$49)+SUMIF('WW Spending Projected'!$B$14:$B$53,'WW Spending Total'!$B19,'WW Spending Projected'!K$14:K$53)</f>
        <v>0</v>
      </c>
      <c r="L19" s="104">
        <f>SUMIF('WW Spending Actual'!$B$10:$B$49,'WW Spending Total'!$B19,'WW Spending Actual'!L$10:L$49)+SUMIF('WW Spending Projected'!$B$14:$B$53,'WW Spending Total'!$B19,'WW Spending Projected'!L$14:L$53)</f>
        <v>0</v>
      </c>
      <c r="M19" s="104">
        <f>SUMIF('WW Spending Actual'!$B$10:$B$49,'WW Spending Total'!$B19,'WW Spending Actual'!M$10:M$49)+SUMIF('WW Spending Projected'!$B$14:$B$53,'WW Spending Total'!$B19,'WW Spending Projected'!M$14:M$53)</f>
        <v>0</v>
      </c>
      <c r="N19" s="104">
        <f>SUMIF('WW Spending Actual'!$B$10:$B$49,'WW Spending Total'!$B19,'WW Spending Actual'!N$10:N$49)+SUMIF('WW Spending Projected'!$B$14:$B$53,'WW Spending Total'!$B19,'WW Spending Projected'!N$14:N$53)</f>
        <v>0</v>
      </c>
      <c r="O19" s="104">
        <f>SUMIF('WW Spending Actual'!$B$10:$B$49,'WW Spending Total'!$B19,'WW Spending Actual'!O$10:O$49)+SUMIF('WW Spending Projected'!$B$14:$B$53,'WW Spending Total'!$B19,'WW Spending Projected'!O$14:O$53)</f>
        <v>0</v>
      </c>
      <c r="P19" s="104">
        <f>SUMIF('WW Spending Actual'!$B$10:$B$49,'WW Spending Total'!$B19,'WW Spending Actual'!P$10:P$49)+SUMIF('WW Spending Projected'!$B$14:$B$53,'WW Spending Total'!$B19,'WW Spending Projected'!P$14:P$53)</f>
        <v>0</v>
      </c>
      <c r="Q19" s="104">
        <f>SUMIF('WW Spending Actual'!$B$10:$B$49,'WW Spending Total'!$B19,'WW Spending Actual'!Q$10:Q$49)+SUMIF('WW Spending Projected'!$B$14:$B$53,'WW Spending Total'!$B19,'WW Spending Projected'!Q$14:Q$53)</f>
        <v>0</v>
      </c>
      <c r="R19" s="104">
        <f>SUMIF('WW Spending Actual'!$B$10:$B$49,'WW Spending Total'!$B19,'WW Spending Actual'!R$10:R$49)+SUMIF('WW Spending Projected'!$B$14:$B$53,'WW Spending Total'!$B19,'WW Spending Projected'!R$14:R$53)</f>
        <v>0</v>
      </c>
      <c r="S19" s="104">
        <f>SUMIF('WW Spending Actual'!$B$10:$B$49,'WW Spending Total'!$B19,'WW Spending Actual'!S$10:S$49)+SUMIF('WW Spending Projected'!$B$14:$B$53,'WW Spending Total'!$B19,'WW Spending Projected'!S$14:S$53)</f>
        <v>0</v>
      </c>
      <c r="T19" s="104">
        <f>SUMIF('WW Spending Actual'!$B$10:$B$49,'WW Spending Total'!$B19,'WW Spending Actual'!T$10:T$49)+SUMIF('WW Spending Projected'!$B$14:$B$53,'WW Spending Total'!$B19,'WW Spending Projected'!T$14:T$53)</f>
        <v>0</v>
      </c>
      <c r="U19" s="104">
        <f>SUMIF('WW Spending Actual'!$B$10:$B$49,'WW Spending Total'!$B19,'WW Spending Actual'!U$10:U$49)+SUMIF('WW Spending Projected'!$B$14:$B$53,'WW Spending Total'!$B19,'WW Spending Projected'!U$14:U$53)</f>
        <v>0</v>
      </c>
      <c r="V19" s="104">
        <f>SUMIF('WW Spending Actual'!$B$10:$B$49,'WW Spending Total'!$B19,'WW Spending Actual'!V$10:V$49)+SUMIF('WW Spending Projected'!$B$14:$B$53,'WW Spending Total'!$B19,'WW Spending Projected'!V$14:V$53)</f>
        <v>0</v>
      </c>
      <c r="W19" s="104">
        <f>SUMIF('WW Spending Actual'!$B$10:$B$49,'WW Spending Total'!$B19,'WW Spending Actual'!W$10:W$49)+SUMIF('WW Spending Projected'!$B$14:$B$53,'WW Spending Total'!$B19,'WW Spending Projected'!W$14:W$53)</f>
        <v>0</v>
      </c>
      <c r="X19" s="104">
        <f>SUMIF('WW Spending Actual'!$B$10:$B$49,'WW Spending Total'!$B19,'WW Spending Actual'!X$10:X$49)+SUMIF('WW Spending Projected'!$B$14:$B$53,'WW Spending Total'!$B19,'WW Spending Projected'!X$14:X$53)</f>
        <v>0</v>
      </c>
      <c r="Y19" s="104">
        <f>SUMIF('WW Spending Actual'!$B$10:$B$49,'WW Spending Total'!$B19,'WW Spending Actual'!Y$10:Y$49)+SUMIF('WW Spending Projected'!$B$14:$B$53,'WW Spending Total'!$B19,'WW Spending Projected'!Y$14:Y$53)</f>
        <v>0</v>
      </c>
      <c r="Z19" s="104">
        <f>SUMIF('WW Spending Actual'!$B$10:$B$49,'WW Spending Total'!$B19,'WW Spending Actual'!Z$10:Z$49)+SUMIF('WW Spending Projected'!$B$14:$B$53,'WW Spending Total'!$B19,'WW Spending Projected'!Z$14:Z$53)</f>
        <v>0</v>
      </c>
      <c r="AA19" s="104">
        <f>SUMIF('WW Spending Actual'!$B$10:$B$49,'WW Spending Total'!$B19,'WW Spending Actual'!AA$10:AA$49)+SUMIF('WW Spending Projected'!$B$14:$B$53,'WW Spending Total'!$B19,'WW Spending Projected'!AA$14:AA$53)</f>
        <v>0</v>
      </c>
      <c r="AB19" s="104">
        <f>SUMIF('WW Spending Actual'!$B$10:$B$49,'WW Spending Total'!$B19,'WW Spending Actual'!AB$10:AB$49)+SUMIF('WW Spending Projected'!$B$14:$B$53,'WW Spending Total'!$B19,'WW Spending Projected'!AB$14:AB$53)</f>
        <v>0</v>
      </c>
      <c r="AC19" s="104">
        <f>SUMIF('WW Spending Actual'!$B$10:$B$49,'WW Spending Total'!$B19,'WW Spending Actual'!AC$10:AC$49)+SUMIF('WW Spending Projected'!$B$14:$B$53,'WW Spending Total'!$B19,'WW Spending Projected'!AC$14:AC$53)</f>
        <v>0</v>
      </c>
      <c r="AD19" s="104">
        <f>SUMIF('WW Spending Actual'!$B$10:$B$49,'WW Spending Total'!$B19,'WW Spending Actual'!AD$10:AD$49)+SUMIF('WW Spending Projected'!$B$14:$B$53,'WW Spending Total'!$B19,'WW Spending Projected'!AD$14:AD$53)</f>
        <v>0</v>
      </c>
      <c r="AE19" s="104">
        <f>SUMIF('WW Spending Actual'!$B$10:$B$49,'WW Spending Total'!$B19,'WW Spending Actual'!AE$10:AE$49)+SUMIF('WW Spending Projected'!$B$14:$B$53,'WW Spending Total'!$B19,'WW Spending Projected'!AE$14:AE$53)</f>
        <v>0</v>
      </c>
      <c r="AF19" s="104">
        <f>SUMIF('WW Spending Actual'!$B$10:$B$49,'WW Spending Total'!$B19,'WW Spending Actual'!AF$10:AF$49)+SUMIF('WW Spending Projected'!$B$14:$B$53,'WW Spending Total'!$B19,'WW Spending Projected'!AF$14:AF$53)</f>
        <v>0</v>
      </c>
      <c r="AG19" s="105">
        <f>SUMIF('WW Spending Actual'!$B$10:$B$49,'WW Spending Total'!$B19,'WW Spending Actual'!AG$10:AG$49)+SUMIF('WW Spending Projected'!$B$14:$B$53,'WW Spending Total'!$B19,'WW Spending Projected'!AG$14:AG$53)</f>
        <v>0</v>
      </c>
    </row>
    <row r="20" spans="2:33" hidden="1" x14ac:dyDescent="0.2">
      <c r="B20" s="25" t="str">
        <f>IFERROR(VLOOKUP(C20,'MEG Def'!$A$21:$B$26,2),"")</f>
        <v/>
      </c>
      <c r="C20" s="57"/>
      <c r="D20" s="103">
        <f>SUMIF('WW Spending Actual'!$B$10:$B$49,'WW Spending Total'!$B20,'WW Spending Actual'!D$10:D$49)+SUMIF('WW Spending Projected'!$B$14:$B$53,'WW Spending Total'!$B20,'WW Spending Projected'!D$14:D$53)</f>
        <v>0</v>
      </c>
      <c r="E20" s="418">
        <f>SUMIF('WW Spending Actual'!$B$10:$B$49,'WW Spending Total'!$B20,'WW Spending Actual'!E$10:E$49)+SUMIF('WW Spending Projected'!$B$14:$B$53,'WW Spending Total'!$B20,'WW Spending Projected'!E$14:E$53)</f>
        <v>0</v>
      </c>
      <c r="F20" s="418">
        <f>SUMIF('WW Spending Actual'!$B$10:$B$49,'WW Spending Total'!$B20,'WW Spending Actual'!F$10:F$49)+SUMIF('WW Spending Projected'!$B$14:$B$53,'WW Spending Total'!$B20,'WW Spending Projected'!F$14:F$53)</f>
        <v>0</v>
      </c>
      <c r="G20" s="418">
        <f>SUMIF('WW Spending Actual'!$B$10:$B$49,'WW Spending Total'!$B20,'WW Spending Actual'!G$10:G$49)+SUMIF('WW Spending Projected'!$B$14:$B$53,'WW Spending Total'!$B20,'WW Spending Projected'!G$14:G$53)</f>
        <v>0</v>
      </c>
      <c r="H20" s="105">
        <f>SUMIF('WW Spending Actual'!$B$10:$B$49,'WW Spending Total'!$B20,'WW Spending Actual'!H$10:H$49)+SUMIF('WW Spending Projected'!$B$14:$B$53,'WW Spending Total'!$B20,'WW Spending Projected'!H$14:H$53)</f>
        <v>0</v>
      </c>
      <c r="I20" s="104">
        <f>SUMIF('WW Spending Actual'!$B$10:$B$49,'WW Spending Total'!$B20,'WW Spending Actual'!I$10:I$49)+SUMIF('WW Spending Projected'!$B$14:$B$53,'WW Spending Total'!$B20,'WW Spending Projected'!I$14:I$53)</f>
        <v>0</v>
      </c>
      <c r="J20" s="104">
        <f>SUMIF('WW Spending Actual'!$B$10:$B$49,'WW Spending Total'!$B20,'WW Spending Actual'!J$10:J$49)+SUMIF('WW Spending Projected'!$B$14:$B$53,'WW Spending Total'!$B20,'WW Spending Projected'!J$14:J$53)</f>
        <v>0</v>
      </c>
      <c r="K20" s="104">
        <f>SUMIF('WW Spending Actual'!$B$10:$B$49,'WW Spending Total'!$B20,'WW Spending Actual'!K$10:K$49)+SUMIF('WW Spending Projected'!$B$14:$B$53,'WW Spending Total'!$B20,'WW Spending Projected'!K$14:K$53)</f>
        <v>0</v>
      </c>
      <c r="L20" s="104">
        <f>SUMIF('WW Spending Actual'!$B$10:$B$49,'WW Spending Total'!$B20,'WW Spending Actual'!L$10:L$49)+SUMIF('WW Spending Projected'!$B$14:$B$53,'WW Spending Total'!$B20,'WW Spending Projected'!L$14:L$53)</f>
        <v>0</v>
      </c>
      <c r="M20" s="104">
        <f>SUMIF('WW Spending Actual'!$B$10:$B$49,'WW Spending Total'!$B20,'WW Spending Actual'!M$10:M$49)+SUMIF('WW Spending Projected'!$B$14:$B$53,'WW Spending Total'!$B20,'WW Spending Projected'!M$14:M$53)</f>
        <v>0</v>
      </c>
      <c r="N20" s="104">
        <f>SUMIF('WW Spending Actual'!$B$10:$B$49,'WW Spending Total'!$B20,'WW Spending Actual'!N$10:N$49)+SUMIF('WW Spending Projected'!$B$14:$B$53,'WW Spending Total'!$B20,'WW Spending Projected'!N$14:N$53)</f>
        <v>0</v>
      </c>
      <c r="O20" s="104">
        <f>SUMIF('WW Spending Actual'!$B$10:$B$49,'WW Spending Total'!$B20,'WW Spending Actual'!O$10:O$49)+SUMIF('WW Spending Projected'!$B$14:$B$53,'WW Spending Total'!$B20,'WW Spending Projected'!O$14:O$53)</f>
        <v>0</v>
      </c>
      <c r="P20" s="104">
        <f>SUMIF('WW Spending Actual'!$B$10:$B$49,'WW Spending Total'!$B20,'WW Spending Actual'!P$10:P$49)+SUMIF('WW Spending Projected'!$B$14:$B$53,'WW Spending Total'!$B20,'WW Spending Projected'!P$14:P$53)</f>
        <v>0</v>
      </c>
      <c r="Q20" s="104">
        <f>SUMIF('WW Spending Actual'!$B$10:$B$49,'WW Spending Total'!$B20,'WW Spending Actual'!Q$10:Q$49)+SUMIF('WW Spending Projected'!$B$14:$B$53,'WW Spending Total'!$B20,'WW Spending Projected'!Q$14:Q$53)</f>
        <v>0</v>
      </c>
      <c r="R20" s="104">
        <f>SUMIF('WW Spending Actual'!$B$10:$B$49,'WW Spending Total'!$B20,'WW Spending Actual'!R$10:R$49)+SUMIF('WW Spending Projected'!$B$14:$B$53,'WW Spending Total'!$B20,'WW Spending Projected'!R$14:R$53)</f>
        <v>0</v>
      </c>
      <c r="S20" s="104">
        <f>SUMIF('WW Spending Actual'!$B$10:$B$49,'WW Spending Total'!$B20,'WW Spending Actual'!S$10:S$49)+SUMIF('WW Spending Projected'!$B$14:$B$53,'WW Spending Total'!$B20,'WW Spending Projected'!S$14:S$53)</f>
        <v>0</v>
      </c>
      <c r="T20" s="104">
        <f>SUMIF('WW Spending Actual'!$B$10:$B$49,'WW Spending Total'!$B20,'WW Spending Actual'!T$10:T$49)+SUMIF('WW Spending Projected'!$B$14:$B$53,'WW Spending Total'!$B20,'WW Spending Projected'!T$14:T$53)</f>
        <v>0</v>
      </c>
      <c r="U20" s="104">
        <f>SUMIF('WW Spending Actual'!$B$10:$B$49,'WW Spending Total'!$B20,'WW Spending Actual'!U$10:U$49)+SUMIF('WW Spending Projected'!$B$14:$B$53,'WW Spending Total'!$B20,'WW Spending Projected'!U$14:U$53)</f>
        <v>0</v>
      </c>
      <c r="V20" s="104">
        <f>SUMIF('WW Spending Actual'!$B$10:$B$49,'WW Spending Total'!$B20,'WW Spending Actual'!V$10:V$49)+SUMIF('WW Spending Projected'!$B$14:$B$53,'WW Spending Total'!$B20,'WW Spending Projected'!V$14:V$53)</f>
        <v>0</v>
      </c>
      <c r="W20" s="104">
        <f>SUMIF('WW Spending Actual'!$B$10:$B$49,'WW Spending Total'!$B20,'WW Spending Actual'!W$10:W$49)+SUMIF('WW Spending Projected'!$B$14:$B$53,'WW Spending Total'!$B20,'WW Spending Projected'!W$14:W$53)</f>
        <v>0</v>
      </c>
      <c r="X20" s="104">
        <f>SUMIF('WW Spending Actual'!$B$10:$B$49,'WW Spending Total'!$B20,'WW Spending Actual'!X$10:X$49)+SUMIF('WW Spending Projected'!$B$14:$B$53,'WW Spending Total'!$B20,'WW Spending Projected'!X$14:X$53)</f>
        <v>0</v>
      </c>
      <c r="Y20" s="104">
        <f>SUMIF('WW Spending Actual'!$B$10:$B$49,'WW Spending Total'!$B20,'WW Spending Actual'!Y$10:Y$49)+SUMIF('WW Spending Projected'!$B$14:$B$53,'WW Spending Total'!$B20,'WW Spending Projected'!Y$14:Y$53)</f>
        <v>0</v>
      </c>
      <c r="Z20" s="104">
        <f>SUMIF('WW Spending Actual'!$B$10:$B$49,'WW Spending Total'!$B20,'WW Spending Actual'!Z$10:Z$49)+SUMIF('WW Spending Projected'!$B$14:$B$53,'WW Spending Total'!$B20,'WW Spending Projected'!Z$14:Z$53)</f>
        <v>0</v>
      </c>
      <c r="AA20" s="104">
        <f>SUMIF('WW Spending Actual'!$B$10:$B$49,'WW Spending Total'!$B20,'WW Spending Actual'!AA$10:AA$49)+SUMIF('WW Spending Projected'!$B$14:$B$53,'WW Spending Total'!$B20,'WW Spending Projected'!AA$14:AA$53)</f>
        <v>0</v>
      </c>
      <c r="AB20" s="104">
        <f>SUMIF('WW Spending Actual'!$B$10:$B$49,'WW Spending Total'!$B20,'WW Spending Actual'!AB$10:AB$49)+SUMIF('WW Spending Projected'!$B$14:$B$53,'WW Spending Total'!$B20,'WW Spending Projected'!AB$14:AB$53)</f>
        <v>0</v>
      </c>
      <c r="AC20" s="104">
        <f>SUMIF('WW Spending Actual'!$B$10:$B$49,'WW Spending Total'!$B20,'WW Spending Actual'!AC$10:AC$49)+SUMIF('WW Spending Projected'!$B$14:$B$53,'WW Spending Total'!$B20,'WW Spending Projected'!AC$14:AC$53)</f>
        <v>0</v>
      </c>
      <c r="AD20" s="104">
        <f>SUMIF('WW Spending Actual'!$B$10:$B$49,'WW Spending Total'!$B20,'WW Spending Actual'!AD$10:AD$49)+SUMIF('WW Spending Projected'!$B$14:$B$53,'WW Spending Total'!$B20,'WW Spending Projected'!AD$14:AD$53)</f>
        <v>0</v>
      </c>
      <c r="AE20" s="104">
        <f>SUMIF('WW Spending Actual'!$B$10:$B$49,'WW Spending Total'!$B20,'WW Spending Actual'!AE$10:AE$49)+SUMIF('WW Spending Projected'!$B$14:$B$53,'WW Spending Total'!$B20,'WW Spending Projected'!AE$14:AE$53)</f>
        <v>0</v>
      </c>
      <c r="AF20" s="104">
        <f>SUMIF('WW Spending Actual'!$B$10:$B$49,'WW Spending Total'!$B20,'WW Spending Actual'!AF$10:AF$49)+SUMIF('WW Spending Projected'!$B$14:$B$53,'WW Spending Total'!$B20,'WW Spending Projected'!AF$14:AF$53)</f>
        <v>0</v>
      </c>
      <c r="AG20" s="105">
        <f>SUMIF('WW Spending Actual'!$B$10:$B$49,'WW Spending Total'!$B20,'WW Spending Actual'!AG$10:AG$49)+SUMIF('WW Spending Projected'!$B$14:$B$53,'WW Spending Total'!$B20,'WW Spending Projected'!AG$14:AG$53)</f>
        <v>0</v>
      </c>
    </row>
    <row r="21" spans="2:33" hidden="1" x14ac:dyDescent="0.2">
      <c r="B21" s="25" t="str">
        <f>IFERROR(VLOOKUP(C21,'MEG Def'!$A$21:$B$26,2),"")</f>
        <v/>
      </c>
      <c r="C21" s="57"/>
      <c r="D21" s="103">
        <f>SUMIF('WW Spending Actual'!$B$10:$B$49,'WW Spending Total'!$B21,'WW Spending Actual'!D$10:D$49)+SUMIF('WW Spending Projected'!$B$14:$B$53,'WW Spending Total'!$B21,'WW Spending Projected'!D$14:D$53)</f>
        <v>0</v>
      </c>
      <c r="E21" s="418">
        <f>SUMIF('WW Spending Actual'!$B$10:$B$49,'WW Spending Total'!$B21,'WW Spending Actual'!E$10:E$49)+SUMIF('WW Spending Projected'!$B$14:$B$53,'WW Spending Total'!$B21,'WW Spending Projected'!E$14:E$53)</f>
        <v>0</v>
      </c>
      <c r="F21" s="418">
        <f>SUMIF('WW Spending Actual'!$B$10:$B$49,'WW Spending Total'!$B21,'WW Spending Actual'!F$10:F$49)+SUMIF('WW Spending Projected'!$B$14:$B$53,'WW Spending Total'!$B21,'WW Spending Projected'!F$14:F$53)</f>
        <v>0</v>
      </c>
      <c r="G21" s="418">
        <f>SUMIF('WW Spending Actual'!$B$10:$B$49,'WW Spending Total'!$B21,'WW Spending Actual'!G$10:G$49)+SUMIF('WW Spending Projected'!$B$14:$B$53,'WW Spending Total'!$B21,'WW Spending Projected'!G$14:G$53)</f>
        <v>0</v>
      </c>
      <c r="H21" s="105">
        <f>SUMIF('WW Spending Actual'!$B$10:$B$49,'WW Spending Total'!$B21,'WW Spending Actual'!H$10:H$49)+SUMIF('WW Spending Projected'!$B$14:$B$53,'WW Spending Total'!$B21,'WW Spending Projected'!H$14:H$53)</f>
        <v>0</v>
      </c>
      <c r="I21" s="104">
        <f>SUMIF('WW Spending Actual'!$B$10:$B$49,'WW Spending Total'!$B21,'WW Spending Actual'!I$10:I$49)+SUMIF('WW Spending Projected'!$B$14:$B$53,'WW Spending Total'!$B21,'WW Spending Projected'!I$14:I$53)</f>
        <v>0</v>
      </c>
      <c r="J21" s="104">
        <f>SUMIF('WW Spending Actual'!$B$10:$B$49,'WW Spending Total'!$B21,'WW Spending Actual'!J$10:J$49)+SUMIF('WW Spending Projected'!$B$14:$B$53,'WW Spending Total'!$B21,'WW Spending Projected'!J$14:J$53)</f>
        <v>0</v>
      </c>
      <c r="K21" s="104">
        <f>SUMIF('WW Spending Actual'!$B$10:$B$49,'WW Spending Total'!$B21,'WW Spending Actual'!K$10:K$49)+SUMIF('WW Spending Projected'!$B$14:$B$53,'WW Spending Total'!$B21,'WW Spending Projected'!K$14:K$53)</f>
        <v>0</v>
      </c>
      <c r="L21" s="104">
        <f>SUMIF('WW Spending Actual'!$B$10:$B$49,'WW Spending Total'!$B21,'WW Spending Actual'!L$10:L$49)+SUMIF('WW Spending Projected'!$B$14:$B$53,'WW Spending Total'!$B21,'WW Spending Projected'!L$14:L$53)</f>
        <v>0</v>
      </c>
      <c r="M21" s="104">
        <f>SUMIF('WW Spending Actual'!$B$10:$B$49,'WW Spending Total'!$B21,'WW Spending Actual'!M$10:M$49)+SUMIF('WW Spending Projected'!$B$14:$B$53,'WW Spending Total'!$B21,'WW Spending Projected'!M$14:M$53)</f>
        <v>0</v>
      </c>
      <c r="N21" s="104">
        <f>SUMIF('WW Spending Actual'!$B$10:$B$49,'WW Spending Total'!$B21,'WW Spending Actual'!N$10:N$49)+SUMIF('WW Spending Projected'!$B$14:$B$53,'WW Spending Total'!$B21,'WW Spending Projected'!N$14:N$53)</f>
        <v>0</v>
      </c>
      <c r="O21" s="104">
        <f>SUMIF('WW Spending Actual'!$B$10:$B$49,'WW Spending Total'!$B21,'WW Spending Actual'!O$10:O$49)+SUMIF('WW Spending Projected'!$B$14:$B$53,'WW Spending Total'!$B21,'WW Spending Projected'!O$14:O$53)</f>
        <v>0</v>
      </c>
      <c r="P21" s="104">
        <f>SUMIF('WW Spending Actual'!$B$10:$B$49,'WW Spending Total'!$B21,'WW Spending Actual'!P$10:P$49)+SUMIF('WW Spending Projected'!$B$14:$B$53,'WW Spending Total'!$B21,'WW Spending Projected'!P$14:P$53)</f>
        <v>0</v>
      </c>
      <c r="Q21" s="104">
        <f>SUMIF('WW Spending Actual'!$B$10:$B$49,'WW Spending Total'!$B21,'WW Spending Actual'!Q$10:Q$49)+SUMIF('WW Spending Projected'!$B$14:$B$53,'WW Spending Total'!$B21,'WW Spending Projected'!Q$14:Q$53)</f>
        <v>0</v>
      </c>
      <c r="R21" s="104">
        <f>SUMIF('WW Spending Actual'!$B$10:$B$49,'WW Spending Total'!$B21,'WW Spending Actual'!R$10:R$49)+SUMIF('WW Spending Projected'!$B$14:$B$53,'WW Spending Total'!$B21,'WW Spending Projected'!R$14:R$53)</f>
        <v>0</v>
      </c>
      <c r="S21" s="104">
        <f>SUMIF('WW Spending Actual'!$B$10:$B$49,'WW Spending Total'!$B21,'WW Spending Actual'!S$10:S$49)+SUMIF('WW Spending Projected'!$B$14:$B$53,'WW Spending Total'!$B21,'WW Spending Projected'!S$14:S$53)</f>
        <v>0</v>
      </c>
      <c r="T21" s="104">
        <f>SUMIF('WW Spending Actual'!$B$10:$B$49,'WW Spending Total'!$B21,'WW Spending Actual'!T$10:T$49)+SUMIF('WW Spending Projected'!$B$14:$B$53,'WW Spending Total'!$B21,'WW Spending Projected'!T$14:T$53)</f>
        <v>0</v>
      </c>
      <c r="U21" s="104">
        <f>SUMIF('WW Spending Actual'!$B$10:$B$49,'WW Spending Total'!$B21,'WW Spending Actual'!U$10:U$49)+SUMIF('WW Spending Projected'!$B$14:$B$53,'WW Spending Total'!$B21,'WW Spending Projected'!U$14:U$53)</f>
        <v>0</v>
      </c>
      <c r="V21" s="104">
        <f>SUMIF('WW Spending Actual'!$B$10:$B$49,'WW Spending Total'!$B21,'WW Spending Actual'!V$10:V$49)+SUMIF('WW Spending Projected'!$B$14:$B$53,'WW Spending Total'!$B21,'WW Spending Projected'!V$14:V$53)</f>
        <v>0</v>
      </c>
      <c r="W21" s="104">
        <f>SUMIF('WW Spending Actual'!$B$10:$B$49,'WW Spending Total'!$B21,'WW Spending Actual'!W$10:W$49)+SUMIF('WW Spending Projected'!$B$14:$B$53,'WW Spending Total'!$B21,'WW Spending Projected'!W$14:W$53)</f>
        <v>0</v>
      </c>
      <c r="X21" s="104">
        <f>SUMIF('WW Spending Actual'!$B$10:$B$49,'WW Spending Total'!$B21,'WW Spending Actual'!X$10:X$49)+SUMIF('WW Spending Projected'!$B$14:$B$53,'WW Spending Total'!$B21,'WW Spending Projected'!X$14:X$53)</f>
        <v>0</v>
      </c>
      <c r="Y21" s="104">
        <f>SUMIF('WW Spending Actual'!$B$10:$B$49,'WW Spending Total'!$B21,'WW Spending Actual'!Y$10:Y$49)+SUMIF('WW Spending Projected'!$B$14:$B$53,'WW Spending Total'!$B21,'WW Spending Projected'!Y$14:Y$53)</f>
        <v>0</v>
      </c>
      <c r="Z21" s="104">
        <f>SUMIF('WW Spending Actual'!$B$10:$B$49,'WW Spending Total'!$B21,'WW Spending Actual'!Z$10:Z$49)+SUMIF('WW Spending Projected'!$B$14:$B$53,'WW Spending Total'!$B21,'WW Spending Projected'!Z$14:Z$53)</f>
        <v>0</v>
      </c>
      <c r="AA21" s="104">
        <f>SUMIF('WW Spending Actual'!$B$10:$B$49,'WW Spending Total'!$B21,'WW Spending Actual'!AA$10:AA$49)+SUMIF('WW Spending Projected'!$B$14:$B$53,'WW Spending Total'!$B21,'WW Spending Projected'!AA$14:AA$53)</f>
        <v>0</v>
      </c>
      <c r="AB21" s="104">
        <f>SUMIF('WW Spending Actual'!$B$10:$B$49,'WW Spending Total'!$B21,'WW Spending Actual'!AB$10:AB$49)+SUMIF('WW Spending Projected'!$B$14:$B$53,'WW Spending Total'!$B21,'WW Spending Projected'!AB$14:AB$53)</f>
        <v>0</v>
      </c>
      <c r="AC21" s="104">
        <f>SUMIF('WW Spending Actual'!$B$10:$B$49,'WW Spending Total'!$B21,'WW Spending Actual'!AC$10:AC$49)+SUMIF('WW Spending Projected'!$B$14:$B$53,'WW Spending Total'!$B21,'WW Spending Projected'!AC$14:AC$53)</f>
        <v>0</v>
      </c>
      <c r="AD21" s="104">
        <f>SUMIF('WW Spending Actual'!$B$10:$B$49,'WW Spending Total'!$B21,'WW Spending Actual'!AD$10:AD$49)+SUMIF('WW Spending Projected'!$B$14:$B$53,'WW Spending Total'!$B21,'WW Spending Projected'!AD$14:AD$53)</f>
        <v>0</v>
      </c>
      <c r="AE21" s="104">
        <f>SUMIF('WW Spending Actual'!$B$10:$B$49,'WW Spending Total'!$B21,'WW Spending Actual'!AE$10:AE$49)+SUMIF('WW Spending Projected'!$B$14:$B$53,'WW Spending Total'!$B21,'WW Spending Projected'!AE$14:AE$53)</f>
        <v>0</v>
      </c>
      <c r="AF21" s="104">
        <f>SUMIF('WW Spending Actual'!$B$10:$B$49,'WW Spending Total'!$B21,'WW Spending Actual'!AF$10:AF$49)+SUMIF('WW Spending Projected'!$B$14:$B$53,'WW Spending Total'!$B21,'WW Spending Projected'!AF$14:AF$53)</f>
        <v>0</v>
      </c>
      <c r="AG21" s="105">
        <f>SUMIF('WW Spending Actual'!$B$10:$B$49,'WW Spending Total'!$B21,'WW Spending Actual'!AG$10:AG$49)+SUMIF('WW Spending Projected'!$B$14:$B$53,'WW Spending Total'!$B21,'WW Spending Projected'!AG$14:AG$53)</f>
        <v>0</v>
      </c>
    </row>
    <row r="22" spans="2:33" hidden="1" x14ac:dyDescent="0.2">
      <c r="B22" s="25"/>
      <c r="C22" s="58"/>
      <c r="D22" s="103">
        <f>SUMIF('WW Spending Actual'!$B$10:$B$49,'WW Spending Total'!$B22,'WW Spending Actual'!D$10:D$49)+SUMIF('WW Spending Projected'!$B$14:$B$53,'WW Spending Total'!$B22,'WW Spending Projected'!D$14:D$53)</f>
        <v>0</v>
      </c>
      <c r="E22" s="418">
        <f>SUMIF('WW Spending Actual'!$B$10:$B$49,'WW Spending Total'!$B22,'WW Spending Actual'!E$10:E$49)+SUMIF('WW Spending Projected'!$B$14:$B$53,'WW Spending Total'!$B22,'WW Spending Projected'!E$14:E$53)</f>
        <v>0</v>
      </c>
      <c r="F22" s="418">
        <f>SUMIF('WW Spending Actual'!$B$10:$B$49,'WW Spending Total'!$B22,'WW Spending Actual'!F$10:F$49)+SUMIF('WW Spending Projected'!$B$14:$B$53,'WW Spending Total'!$B22,'WW Spending Projected'!F$14:F$53)</f>
        <v>0</v>
      </c>
      <c r="G22" s="418">
        <f>SUMIF('WW Spending Actual'!$B$10:$B$49,'WW Spending Total'!$B22,'WW Spending Actual'!G$10:G$49)+SUMIF('WW Spending Projected'!$B$14:$B$53,'WW Spending Total'!$B22,'WW Spending Projected'!G$14:G$53)</f>
        <v>0</v>
      </c>
      <c r="H22" s="105">
        <f>SUMIF('WW Spending Actual'!$B$10:$B$49,'WW Spending Total'!$B22,'WW Spending Actual'!H$10:H$49)+SUMIF('WW Spending Projected'!$B$14:$B$53,'WW Spending Total'!$B22,'WW Spending Projected'!H$14:H$53)</f>
        <v>0</v>
      </c>
      <c r="I22" s="104">
        <f>SUMIF('WW Spending Actual'!$B$10:$B$49,'WW Spending Total'!$B22,'WW Spending Actual'!I$10:I$49)+SUMIF('WW Spending Projected'!$B$14:$B$53,'WW Spending Total'!$B22,'WW Spending Projected'!I$14:I$53)</f>
        <v>0</v>
      </c>
      <c r="J22" s="104">
        <f>SUMIF('WW Spending Actual'!$B$10:$B$49,'WW Spending Total'!$B22,'WW Spending Actual'!J$10:J$49)+SUMIF('WW Spending Projected'!$B$14:$B$53,'WW Spending Total'!$B22,'WW Spending Projected'!J$14:J$53)</f>
        <v>0</v>
      </c>
      <c r="K22" s="104">
        <f>SUMIF('WW Spending Actual'!$B$10:$B$49,'WW Spending Total'!$B22,'WW Spending Actual'!K$10:K$49)+SUMIF('WW Spending Projected'!$B$14:$B$53,'WW Spending Total'!$B22,'WW Spending Projected'!K$14:K$53)</f>
        <v>0</v>
      </c>
      <c r="L22" s="104">
        <f>SUMIF('WW Spending Actual'!$B$10:$B$49,'WW Spending Total'!$B22,'WW Spending Actual'!L$10:L$49)+SUMIF('WW Spending Projected'!$B$14:$B$53,'WW Spending Total'!$B22,'WW Spending Projected'!L$14:L$53)</f>
        <v>0</v>
      </c>
      <c r="M22" s="104">
        <f>SUMIF('WW Spending Actual'!$B$10:$B$49,'WW Spending Total'!$B22,'WW Spending Actual'!M$10:M$49)+SUMIF('WW Spending Projected'!$B$14:$B$53,'WW Spending Total'!$B22,'WW Spending Projected'!M$14:M$53)</f>
        <v>0</v>
      </c>
      <c r="N22" s="104">
        <f>SUMIF('WW Spending Actual'!$B$10:$B$49,'WW Spending Total'!$B22,'WW Spending Actual'!N$10:N$49)+SUMIF('WW Spending Projected'!$B$14:$B$53,'WW Spending Total'!$B22,'WW Spending Projected'!N$14:N$53)</f>
        <v>0</v>
      </c>
      <c r="O22" s="104">
        <f>SUMIF('WW Spending Actual'!$B$10:$B$49,'WW Spending Total'!$B22,'WW Spending Actual'!O$10:O$49)+SUMIF('WW Spending Projected'!$B$14:$B$53,'WW Spending Total'!$B22,'WW Spending Projected'!O$14:O$53)</f>
        <v>0</v>
      </c>
      <c r="P22" s="104">
        <f>SUMIF('WW Spending Actual'!$B$10:$B$49,'WW Spending Total'!$B22,'WW Spending Actual'!P$10:P$49)+SUMIF('WW Spending Projected'!$B$14:$B$53,'WW Spending Total'!$B22,'WW Spending Projected'!P$14:P$53)</f>
        <v>0</v>
      </c>
      <c r="Q22" s="104">
        <f>SUMIF('WW Spending Actual'!$B$10:$B$49,'WW Spending Total'!$B22,'WW Spending Actual'!Q$10:Q$49)+SUMIF('WW Spending Projected'!$B$14:$B$53,'WW Spending Total'!$B22,'WW Spending Projected'!Q$14:Q$53)</f>
        <v>0</v>
      </c>
      <c r="R22" s="104">
        <f>SUMIF('WW Spending Actual'!$B$10:$B$49,'WW Spending Total'!$B22,'WW Spending Actual'!R$10:R$49)+SUMIF('WW Spending Projected'!$B$14:$B$53,'WW Spending Total'!$B22,'WW Spending Projected'!R$14:R$53)</f>
        <v>0</v>
      </c>
      <c r="S22" s="104">
        <f>SUMIF('WW Spending Actual'!$B$10:$B$49,'WW Spending Total'!$B22,'WW Spending Actual'!S$10:S$49)+SUMIF('WW Spending Projected'!$B$14:$B$53,'WW Spending Total'!$B22,'WW Spending Projected'!S$14:S$53)</f>
        <v>0</v>
      </c>
      <c r="T22" s="104">
        <f>SUMIF('WW Spending Actual'!$B$10:$B$49,'WW Spending Total'!$B22,'WW Spending Actual'!T$10:T$49)+SUMIF('WW Spending Projected'!$B$14:$B$53,'WW Spending Total'!$B22,'WW Spending Projected'!T$14:T$53)</f>
        <v>0</v>
      </c>
      <c r="U22" s="104">
        <f>SUMIF('WW Spending Actual'!$B$10:$B$49,'WW Spending Total'!$B22,'WW Spending Actual'!U$10:U$49)+SUMIF('WW Spending Projected'!$B$14:$B$53,'WW Spending Total'!$B22,'WW Spending Projected'!U$14:U$53)</f>
        <v>0</v>
      </c>
      <c r="V22" s="104">
        <f>SUMIF('WW Spending Actual'!$B$10:$B$49,'WW Spending Total'!$B22,'WW Spending Actual'!V$10:V$49)+SUMIF('WW Spending Projected'!$B$14:$B$53,'WW Spending Total'!$B22,'WW Spending Projected'!V$14:V$53)</f>
        <v>0</v>
      </c>
      <c r="W22" s="104">
        <f>SUMIF('WW Spending Actual'!$B$10:$B$49,'WW Spending Total'!$B22,'WW Spending Actual'!W$10:W$49)+SUMIF('WW Spending Projected'!$B$14:$B$53,'WW Spending Total'!$B22,'WW Spending Projected'!W$14:W$53)</f>
        <v>0</v>
      </c>
      <c r="X22" s="104">
        <f>SUMIF('WW Spending Actual'!$B$10:$B$49,'WW Spending Total'!$B22,'WW Spending Actual'!X$10:X$49)+SUMIF('WW Spending Projected'!$B$14:$B$53,'WW Spending Total'!$B22,'WW Spending Projected'!X$14:X$53)</f>
        <v>0</v>
      </c>
      <c r="Y22" s="104">
        <f>SUMIF('WW Spending Actual'!$B$10:$B$49,'WW Spending Total'!$B22,'WW Spending Actual'!Y$10:Y$49)+SUMIF('WW Spending Projected'!$B$14:$B$53,'WW Spending Total'!$B22,'WW Spending Projected'!Y$14:Y$53)</f>
        <v>0</v>
      </c>
      <c r="Z22" s="104">
        <f>SUMIF('WW Spending Actual'!$B$10:$B$49,'WW Spending Total'!$B22,'WW Spending Actual'!Z$10:Z$49)+SUMIF('WW Spending Projected'!$B$14:$B$53,'WW Spending Total'!$B22,'WW Spending Projected'!Z$14:Z$53)</f>
        <v>0</v>
      </c>
      <c r="AA22" s="104">
        <f>SUMIF('WW Spending Actual'!$B$10:$B$49,'WW Spending Total'!$B22,'WW Spending Actual'!AA$10:AA$49)+SUMIF('WW Spending Projected'!$B$14:$B$53,'WW Spending Total'!$B22,'WW Spending Projected'!AA$14:AA$53)</f>
        <v>0</v>
      </c>
      <c r="AB22" s="104">
        <f>SUMIF('WW Spending Actual'!$B$10:$B$49,'WW Spending Total'!$B22,'WW Spending Actual'!AB$10:AB$49)+SUMIF('WW Spending Projected'!$B$14:$B$53,'WW Spending Total'!$B22,'WW Spending Projected'!AB$14:AB$53)</f>
        <v>0</v>
      </c>
      <c r="AC22" s="104">
        <f>SUMIF('WW Spending Actual'!$B$10:$B$49,'WW Spending Total'!$B22,'WW Spending Actual'!AC$10:AC$49)+SUMIF('WW Spending Projected'!$B$14:$B$53,'WW Spending Total'!$B22,'WW Spending Projected'!AC$14:AC$53)</f>
        <v>0</v>
      </c>
      <c r="AD22" s="104">
        <f>SUMIF('WW Spending Actual'!$B$10:$B$49,'WW Spending Total'!$B22,'WW Spending Actual'!AD$10:AD$49)+SUMIF('WW Spending Projected'!$B$14:$B$53,'WW Spending Total'!$B22,'WW Spending Projected'!AD$14:AD$53)</f>
        <v>0</v>
      </c>
      <c r="AE22" s="104">
        <f>SUMIF('WW Spending Actual'!$B$10:$B$49,'WW Spending Total'!$B22,'WW Spending Actual'!AE$10:AE$49)+SUMIF('WW Spending Projected'!$B$14:$B$53,'WW Spending Total'!$B22,'WW Spending Projected'!AE$14:AE$53)</f>
        <v>0</v>
      </c>
      <c r="AF22" s="104">
        <f>SUMIF('WW Spending Actual'!$B$10:$B$49,'WW Spending Total'!$B22,'WW Spending Actual'!AF$10:AF$49)+SUMIF('WW Spending Projected'!$B$14:$B$53,'WW Spending Total'!$B22,'WW Spending Projected'!AF$14:AF$53)</f>
        <v>0</v>
      </c>
      <c r="AG22" s="105">
        <f>SUMIF('WW Spending Actual'!$B$10:$B$49,'WW Spending Total'!$B22,'WW Spending Actual'!AG$10:AG$49)+SUMIF('WW Spending Projected'!$B$14:$B$53,'WW Spending Total'!$B22,'WW Spending Projected'!AG$14:AG$53)</f>
        <v>0</v>
      </c>
    </row>
    <row r="23" spans="2:33" hidden="1" x14ac:dyDescent="0.2">
      <c r="B23" s="30" t="s">
        <v>44</v>
      </c>
      <c r="C23" s="57"/>
      <c r="D23" s="103">
        <f>SUMIF('WW Spending Actual'!$B$10:$B$49,'WW Spending Total'!$B23,'WW Spending Actual'!D$10:D$49)+SUMIF('WW Spending Projected'!$B$14:$B$53,'WW Spending Total'!$B23,'WW Spending Projected'!D$14:D$53)</f>
        <v>0</v>
      </c>
      <c r="E23" s="418">
        <f>SUMIF('WW Spending Actual'!$B$10:$B$49,'WW Spending Total'!$B23,'WW Spending Actual'!E$10:E$49)+SUMIF('WW Spending Projected'!$B$14:$B$53,'WW Spending Total'!$B23,'WW Spending Projected'!E$14:E$53)</f>
        <v>0</v>
      </c>
      <c r="F23" s="418">
        <f>SUMIF('WW Spending Actual'!$B$10:$B$49,'WW Spending Total'!$B23,'WW Spending Actual'!F$10:F$49)+SUMIF('WW Spending Projected'!$B$14:$B$53,'WW Spending Total'!$B23,'WW Spending Projected'!F$14:F$53)</f>
        <v>0</v>
      </c>
      <c r="G23" s="418">
        <f>SUMIF('WW Spending Actual'!$B$10:$B$49,'WW Spending Total'!$B23,'WW Spending Actual'!G$10:G$49)+SUMIF('WW Spending Projected'!$B$14:$B$53,'WW Spending Total'!$B23,'WW Spending Projected'!G$14:G$53)</f>
        <v>0</v>
      </c>
      <c r="H23" s="105">
        <f>SUMIF('WW Spending Actual'!$B$10:$B$49,'WW Spending Total'!$B23,'WW Spending Actual'!H$10:H$49)+SUMIF('WW Spending Projected'!$B$14:$B$53,'WW Spending Total'!$B23,'WW Spending Projected'!H$14:H$53)</f>
        <v>0</v>
      </c>
      <c r="I23" s="104">
        <f>SUMIF('WW Spending Actual'!$B$10:$B$49,'WW Spending Total'!$B23,'WW Spending Actual'!I$10:I$49)+SUMIF('WW Spending Projected'!$B$14:$B$53,'WW Spending Total'!$B23,'WW Spending Projected'!I$14:I$53)</f>
        <v>0</v>
      </c>
      <c r="J23" s="104">
        <f>SUMIF('WW Spending Actual'!$B$10:$B$49,'WW Spending Total'!$B23,'WW Spending Actual'!J$10:J$49)+SUMIF('WW Spending Projected'!$B$14:$B$53,'WW Spending Total'!$B23,'WW Spending Projected'!J$14:J$53)</f>
        <v>0</v>
      </c>
      <c r="K23" s="104">
        <f>SUMIF('WW Spending Actual'!$B$10:$B$49,'WW Spending Total'!$B23,'WW Spending Actual'!K$10:K$49)+SUMIF('WW Spending Projected'!$B$14:$B$53,'WW Spending Total'!$B23,'WW Spending Projected'!K$14:K$53)</f>
        <v>0</v>
      </c>
      <c r="L23" s="104">
        <f>SUMIF('WW Spending Actual'!$B$10:$B$49,'WW Spending Total'!$B23,'WW Spending Actual'!L$10:L$49)+SUMIF('WW Spending Projected'!$B$14:$B$53,'WW Spending Total'!$B23,'WW Spending Projected'!L$14:L$53)</f>
        <v>0</v>
      </c>
      <c r="M23" s="104">
        <f>SUMIF('WW Spending Actual'!$B$10:$B$49,'WW Spending Total'!$B23,'WW Spending Actual'!M$10:M$49)+SUMIF('WW Spending Projected'!$B$14:$B$53,'WW Spending Total'!$B23,'WW Spending Projected'!M$14:M$53)</f>
        <v>0</v>
      </c>
      <c r="N23" s="104">
        <f>SUMIF('WW Spending Actual'!$B$10:$B$49,'WW Spending Total'!$B23,'WW Spending Actual'!N$10:N$49)+SUMIF('WW Spending Projected'!$B$14:$B$53,'WW Spending Total'!$B23,'WW Spending Projected'!N$14:N$53)</f>
        <v>0</v>
      </c>
      <c r="O23" s="104">
        <f>SUMIF('WW Spending Actual'!$B$10:$B$49,'WW Spending Total'!$B23,'WW Spending Actual'!O$10:O$49)+SUMIF('WW Spending Projected'!$B$14:$B$53,'WW Spending Total'!$B23,'WW Spending Projected'!O$14:O$53)</f>
        <v>0</v>
      </c>
      <c r="P23" s="104">
        <f>SUMIF('WW Spending Actual'!$B$10:$B$49,'WW Spending Total'!$B23,'WW Spending Actual'!P$10:P$49)+SUMIF('WW Spending Projected'!$B$14:$B$53,'WW Spending Total'!$B23,'WW Spending Projected'!P$14:P$53)</f>
        <v>0</v>
      </c>
      <c r="Q23" s="104">
        <f>SUMIF('WW Spending Actual'!$B$10:$B$49,'WW Spending Total'!$B23,'WW Spending Actual'!Q$10:Q$49)+SUMIF('WW Spending Projected'!$B$14:$B$53,'WW Spending Total'!$B23,'WW Spending Projected'!Q$14:Q$53)</f>
        <v>0</v>
      </c>
      <c r="R23" s="104">
        <f>SUMIF('WW Spending Actual'!$B$10:$B$49,'WW Spending Total'!$B23,'WW Spending Actual'!R$10:R$49)+SUMIF('WW Spending Projected'!$B$14:$B$53,'WW Spending Total'!$B23,'WW Spending Projected'!R$14:R$53)</f>
        <v>0</v>
      </c>
      <c r="S23" s="104">
        <f>SUMIF('WW Spending Actual'!$B$10:$B$49,'WW Spending Total'!$B23,'WW Spending Actual'!S$10:S$49)+SUMIF('WW Spending Projected'!$B$14:$B$53,'WW Spending Total'!$B23,'WW Spending Projected'!S$14:S$53)</f>
        <v>0</v>
      </c>
      <c r="T23" s="104">
        <f>SUMIF('WW Spending Actual'!$B$10:$B$49,'WW Spending Total'!$B23,'WW Spending Actual'!T$10:T$49)+SUMIF('WW Spending Projected'!$B$14:$B$53,'WW Spending Total'!$B23,'WW Spending Projected'!T$14:T$53)</f>
        <v>0</v>
      </c>
      <c r="U23" s="104">
        <f>SUMIF('WW Spending Actual'!$B$10:$B$49,'WW Spending Total'!$B23,'WW Spending Actual'!U$10:U$49)+SUMIF('WW Spending Projected'!$B$14:$B$53,'WW Spending Total'!$B23,'WW Spending Projected'!U$14:U$53)</f>
        <v>0</v>
      </c>
      <c r="V23" s="104">
        <f>SUMIF('WW Spending Actual'!$B$10:$B$49,'WW Spending Total'!$B23,'WW Spending Actual'!V$10:V$49)+SUMIF('WW Spending Projected'!$B$14:$B$53,'WW Spending Total'!$B23,'WW Spending Projected'!V$14:V$53)</f>
        <v>0</v>
      </c>
      <c r="W23" s="104">
        <f>SUMIF('WW Spending Actual'!$B$10:$B$49,'WW Spending Total'!$B23,'WW Spending Actual'!W$10:W$49)+SUMIF('WW Spending Projected'!$B$14:$B$53,'WW Spending Total'!$B23,'WW Spending Projected'!W$14:W$53)</f>
        <v>0</v>
      </c>
      <c r="X23" s="104">
        <f>SUMIF('WW Spending Actual'!$B$10:$B$49,'WW Spending Total'!$B23,'WW Spending Actual'!X$10:X$49)+SUMIF('WW Spending Projected'!$B$14:$B$53,'WW Spending Total'!$B23,'WW Spending Projected'!X$14:X$53)</f>
        <v>0</v>
      </c>
      <c r="Y23" s="104">
        <f>SUMIF('WW Spending Actual'!$B$10:$B$49,'WW Spending Total'!$B23,'WW Spending Actual'!Y$10:Y$49)+SUMIF('WW Spending Projected'!$B$14:$B$53,'WW Spending Total'!$B23,'WW Spending Projected'!Y$14:Y$53)</f>
        <v>0</v>
      </c>
      <c r="Z23" s="104">
        <f>SUMIF('WW Spending Actual'!$B$10:$B$49,'WW Spending Total'!$B23,'WW Spending Actual'!Z$10:Z$49)+SUMIF('WW Spending Projected'!$B$14:$B$53,'WW Spending Total'!$B23,'WW Spending Projected'!Z$14:Z$53)</f>
        <v>0</v>
      </c>
      <c r="AA23" s="104">
        <f>SUMIF('WW Spending Actual'!$B$10:$B$49,'WW Spending Total'!$B23,'WW Spending Actual'!AA$10:AA$49)+SUMIF('WW Spending Projected'!$B$14:$B$53,'WW Spending Total'!$B23,'WW Spending Projected'!AA$14:AA$53)</f>
        <v>0</v>
      </c>
      <c r="AB23" s="104">
        <f>SUMIF('WW Spending Actual'!$B$10:$B$49,'WW Spending Total'!$B23,'WW Spending Actual'!AB$10:AB$49)+SUMIF('WW Spending Projected'!$B$14:$B$53,'WW Spending Total'!$B23,'WW Spending Projected'!AB$14:AB$53)</f>
        <v>0</v>
      </c>
      <c r="AC23" s="104">
        <f>SUMIF('WW Spending Actual'!$B$10:$B$49,'WW Spending Total'!$B23,'WW Spending Actual'!AC$10:AC$49)+SUMIF('WW Spending Projected'!$B$14:$B$53,'WW Spending Total'!$B23,'WW Spending Projected'!AC$14:AC$53)</f>
        <v>0</v>
      </c>
      <c r="AD23" s="104">
        <f>SUMIF('WW Spending Actual'!$B$10:$B$49,'WW Spending Total'!$B23,'WW Spending Actual'!AD$10:AD$49)+SUMIF('WW Spending Projected'!$B$14:$B$53,'WW Spending Total'!$B23,'WW Spending Projected'!AD$14:AD$53)</f>
        <v>0</v>
      </c>
      <c r="AE23" s="104">
        <f>SUMIF('WW Spending Actual'!$B$10:$B$49,'WW Spending Total'!$B23,'WW Spending Actual'!AE$10:AE$49)+SUMIF('WW Spending Projected'!$B$14:$B$53,'WW Spending Total'!$B23,'WW Spending Projected'!AE$14:AE$53)</f>
        <v>0</v>
      </c>
      <c r="AF23" s="104">
        <f>SUMIF('WW Spending Actual'!$B$10:$B$49,'WW Spending Total'!$B23,'WW Spending Actual'!AF$10:AF$49)+SUMIF('WW Spending Projected'!$B$14:$B$53,'WW Spending Total'!$B23,'WW Spending Projected'!AF$14:AF$53)</f>
        <v>0</v>
      </c>
      <c r="AG23" s="105">
        <f>SUMIF('WW Spending Actual'!$B$10:$B$49,'WW Spending Total'!$B23,'WW Spending Actual'!AG$10:AG$49)+SUMIF('WW Spending Projected'!$B$14:$B$53,'WW Spending Total'!$B23,'WW Spending Projected'!AG$14:AG$53)</f>
        <v>0</v>
      </c>
    </row>
    <row r="24" spans="2:33" hidden="1" x14ac:dyDescent="0.2">
      <c r="B24" s="25" t="str">
        <f>IFERROR(VLOOKUP(C24,'MEG Def'!$A$35:$B$40,2),"")</f>
        <v/>
      </c>
      <c r="C24" s="58"/>
      <c r="D24" s="103">
        <f>SUMIF('WW Spending Actual'!$B$10:$B$49,'WW Spending Total'!$B24,'WW Spending Actual'!D$10:D$49)+SUMIF('WW Spending Projected'!$B$14:$B$53,'WW Spending Total'!$B24,'WW Spending Projected'!D$14:D$53)</f>
        <v>0</v>
      </c>
      <c r="E24" s="418">
        <f>SUMIF('WW Spending Actual'!$B$10:$B$49,'WW Spending Total'!$B24,'WW Spending Actual'!E$10:E$49)+SUMIF('WW Spending Projected'!$B$14:$B$53,'WW Spending Total'!$B24,'WW Spending Projected'!E$14:E$53)</f>
        <v>0</v>
      </c>
      <c r="F24" s="418">
        <f>SUMIF('WW Spending Actual'!$B$10:$B$49,'WW Spending Total'!$B24,'WW Spending Actual'!F$10:F$49)+SUMIF('WW Spending Projected'!$B$14:$B$53,'WW Spending Total'!$B24,'WW Spending Projected'!F$14:F$53)</f>
        <v>0</v>
      </c>
      <c r="G24" s="418">
        <f>SUMIF('WW Spending Actual'!$B$10:$B$49,'WW Spending Total'!$B24,'WW Spending Actual'!G$10:G$49)+SUMIF('WW Spending Projected'!$B$14:$B$53,'WW Spending Total'!$B24,'WW Spending Projected'!G$14:G$53)</f>
        <v>0</v>
      </c>
      <c r="H24" s="105">
        <f>SUMIF('WW Spending Actual'!$B$10:$B$49,'WW Spending Total'!$B24,'WW Spending Actual'!H$10:H$49)+SUMIF('WW Spending Projected'!$B$14:$B$53,'WW Spending Total'!$B24,'WW Spending Projected'!H$14:H$53)</f>
        <v>0</v>
      </c>
      <c r="I24" s="104">
        <f>SUMIF('WW Spending Actual'!$B$10:$B$49,'WW Spending Total'!$B24,'WW Spending Actual'!I$10:I$49)+SUMIF('WW Spending Projected'!$B$14:$B$53,'WW Spending Total'!$B24,'WW Spending Projected'!I$14:I$53)</f>
        <v>0</v>
      </c>
      <c r="J24" s="104">
        <f>SUMIF('WW Spending Actual'!$B$10:$B$49,'WW Spending Total'!$B24,'WW Spending Actual'!J$10:J$49)+SUMIF('WW Spending Projected'!$B$14:$B$53,'WW Spending Total'!$B24,'WW Spending Projected'!J$14:J$53)</f>
        <v>0</v>
      </c>
      <c r="K24" s="104">
        <f>SUMIF('WW Spending Actual'!$B$10:$B$49,'WW Spending Total'!$B24,'WW Spending Actual'!K$10:K$49)+SUMIF('WW Spending Projected'!$B$14:$B$53,'WW Spending Total'!$B24,'WW Spending Projected'!K$14:K$53)</f>
        <v>0</v>
      </c>
      <c r="L24" s="104">
        <f>SUMIF('WW Spending Actual'!$B$10:$B$49,'WW Spending Total'!$B24,'WW Spending Actual'!L$10:L$49)+SUMIF('WW Spending Projected'!$B$14:$B$53,'WW Spending Total'!$B24,'WW Spending Projected'!L$14:L$53)</f>
        <v>0</v>
      </c>
      <c r="M24" s="104">
        <f>SUMIF('WW Spending Actual'!$B$10:$B$49,'WW Spending Total'!$B24,'WW Spending Actual'!M$10:M$49)+SUMIF('WW Spending Projected'!$B$14:$B$53,'WW Spending Total'!$B24,'WW Spending Projected'!M$14:M$53)</f>
        <v>0</v>
      </c>
      <c r="N24" s="104">
        <f>SUMIF('WW Spending Actual'!$B$10:$B$49,'WW Spending Total'!$B24,'WW Spending Actual'!N$10:N$49)+SUMIF('WW Spending Projected'!$B$14:$B$53,'WW Spending Total'!$B24,'WW Spending Projected'!N$14:N$53)</f>
        <v>0</v>
      </c>
      <c r="O24" s="104">
        <f>SUMIF('WW Spending Actual'!$B$10:$B$49,'WW Spending Total'!$B24,'WW Spending Actual'!O$10:O$49)+SUMIF('WW Spending Projected'!$B$14:$B$53,'WW Spending Total'!$B24,'WW Spending Projected'!O$14:O$53)</f>
        <v>0</v>
      </c>
      <c r="P24" s="104">
        <f>SUMIF('WW Spending Actual'!$B$10:$B$49,'WW Spending Total'!$B24,'WW Spending Actual'!P$10:P$49)+SUMIF('WW Spending Projected'!$B$14:$B$53,'WW Spending Total'!$B24,'WW Spending Projected'!P$14:P$53)</f>
        <v>0</v>
      </c>
      <c r="Q24" s="104">
        <f>SUMIF('WW Spending Actual'!$B$10:$B$49,'WW Spending Total'!$B24,'WW Spending Actual'!Q$10:Q$49)+SUMIF('WW Spending Projected'!$B$14:$B$53,'WW Spending Total'!$B24,'WW Spending Projected'!Q$14:Q$53)</f>
        <v>0</v>
      </c>
      <c r="R24" s="104">
        <f>SUMIF('WW Spending Actual'!$B$10:$B$49,'WW Spending Total'!$B24,'WW Spending Actual'!R$10:R$49)+SUMIF('WW Spending Projected'!$B$14:$B$53,'WW Spending Total'!$B24,'WW Spending Projected'!R$14:R$53)</f>
        <v>0</v>
      </c>
      <c r="S24" s="104">
        <f>SUMIF('WW Spending Actual'!$B$10:$B$49,'WW Spending Total'!$B24,'WW Spending Actual'!S$10:S$49)+SUMIF('WW Spending Projected'!$B$14:$B$53,'WW Spending Total'!$B24,'WW Spending Projected'!S$14:S$53)</f>
        <v>0</v>
      </c>
      <c r="T24" s="104">
        <f>SUMIF('WW Spending Actual'!$B$10:$B$49,'WW Spending Total'!$B24,'WW Spending Actual'!T$10:T$49)+SUMIF('WW Spending Projected'!$B$14:$B$53,'WW Spending Total'!$B24,'WW Spending Projected'!T$14:T$53)</f>
        <v>0</v>
      </c>
      <c r="U24" s="104">
        <f>SUMIF('WW Spending Actual'!$B$10:$B$49,'WW Spending Total'!$B24,'WW Spending Actual'!U$10:U$49)+SUMIF('WW Spending Projected'!$B$14:$B$53,'WW Spending Total'!$B24,'WW Spending Projected'!U$14:U$53)</f>
        <v>0</v>
      </c>
      <c r="V24" s="104">
        <f>SUMIF('WW Spending Actual'!$B$10:$B$49,'WW Spending Total'!$B24,'WW Spending Actual'!V$10:V$49)+SUMIF('WW Spending Projected'!$B$14:$B$53,'WW Spending Total'!$B24,'WW Spending Projected'!V$14:V$53)</f>
        <v>0</v>
      </c>
      <c r="W24" s="104">
        <f>SUMIF('WW Spending Actual'!$B$10:$B$49,'WW Spending Total'!$B24,'WW Spending Actual'!W$10:W$49)+SUMIF('WW Spending Projected'!$B$14:$B$53,'WW Spending Total'!$B24,'WW Spending Projected'!W$14:W$53)</f>
        <v>0</v>
      </c>
      <c r="X24" s="104">
        <f>SUMIF('WW Spending Actual'!$B$10:$B$49,'WW Spending Total'!$B24,'WW Spending Actual'!X$10:X$49)+SUMIF('WW Spending Projected'!$B$14:$B$53,'WW Spending Total'!$B24,'WW Spending Projected'!X$14:X$53)</f>
        <v>0</v>
      </c>
      <c r="Y24" s="104">
        <f>SUMIF('WW Spending Actual'!$B$10:$B$49,'WW Spending Total'!$B24,'WW Spending Actual'!Y$10:Y$49)+SUMIF('WW Spending Projected'!$B$14:$B$53,'WW Spending Total'!$B24,'WW Spending Projected'!Y$14:Y$53)</f>
        <v>0</v>
      </c>
      <c r="Z24" s="104">
        <f>SUMIF('WW Spending Actual'!$B$10:$B$49,'WW Spending Total'!$B24,'WW Spending Actual'!Z$10:Z$49)+SUMIF('WW Spending Projected'!$B$14:$B$53,'WW Spending Total'!$B24,'WW Spending Projected'!Z$14:Z$53)</f>
        <v>0</v>
      </c>
      <c r="AA24" s="104">
        <f>SUMIF('WW Spending Actual'!$B$10:$B$49,'WW Spending Total'!$B24,'WW Spending Actual'!AA$10:AA$49)+SUMIF('WW Spending Projected'!$B$14:$B$53,'WW Spending Total'!$B24,'WW Spending Projected'!AA$14:AA$53)</f>
        <v>0</v>
      </c>
      <c r="AB24" s="104">
        <f>SUMIF('WW Spending Actual'!$B$10:$B$49,'WW Spending Total'!$B24,'WW Spending Actual'!AB$10:AB$49)+SUMIF('WW Spending Projected'!$B$14:$B$53,'WW Spending Total'!$B24,'WW Spending Projected'!AB$14:AB$53)</f>
        <v>0</v>
      </c>
      <c r="AC24" s="104">
        <f>SUMIF('WW Spending Actual'!$B$10:$B$49,'WW Spending Total'!$B24,'WW Spending Actual'!AC$10:AC$49)+SUMIF('WW Spending Projected'!$B$14:$B$53,'WW Spending Total'!$B24,'WW Spending Projected'!AC$14:AC$53)</f>
        <v>0</v>
      </c>
      <c r="AD24" s="104">
        <f>SUMIF('WW Spending Actual'!$B$10:$B$49,'WW Spending Total'!$B24,'WW Spending Actual'!AD$10:AD$49)+SUMIF('WW Spending Projected'!$B$14:$B$53,'WW Spending Total'!$B24,'WW Spending Projected'!AD$14:AD$53)</f>
        <v>0</v>
      </c>
      <c r="AE24" s="104">
        <f>SUMIF('WW Spending Actual'!$B$10:$B$49,'WW Spending Total'!$B24,'WW Spending Actual'!AE$10:AE$49)+SUMIF('WW Spending Projected'!$B$14:$B$53,'WW Spending Total'!$B24,'WW Spending Projected'!AE$14:AE$53)</f>
        <v>0</v>
      </c>
      <c r="AF24" s="104">
        <f>SUMIF('WW Spending Actual'!$B$10:$B$49,'WW Spending Total'!$B24,'WW Spending Actual'!AF$10:AF$49)+SUMIF('WW Spending Projected'!$B$14:$B$53,'WW Spending Total'!$B24,'WW Spending Projected'!AF$14:AF$53)</f>
        <v>0</v>
      </c>
      <c r="AG24" s="105">
        <f>SUMIF('WW Spending Actual'!$B$10:$B$49,'WW Spending Total'!$B24,'WW Spending Actual'!AG$10:AG$49)+SUMIF('WW Spending Projected'!$B$14:$B$53,'WW Spending Total'!$B24,'WW Spending Projected'!AG$14:AG$53)</f>
        <v>0</v>
      </c>
    </row>
    <row r="25" spans="2:33" hidden="1" x14ac:dyDescent="0.2">
      <c r="B25" s="25" t="str">
        <f>IFERROR(VLOOKUP(C25,'MEG Def'!$A$35:$B$40,2),"")</f>
        <v/>
      </c>
      <c r="C25" s="58"/>
      <c r="D25" s="103">
        <f>SUMIF('WW Spending Actual'!$B$10:$B$49,'WW Spending Total'!$B25,'WW Spending Actual'!D$10:D$49)+SUMIF('WW Spending Projected'!$B$14:$B$53,'WW Spending Total'!$B25,'WW Spending Projected'!D$14:D$53)</f>
        <v>0</v>
      </c>
      <c r="E25" s="418">
        <f>SUMIF('WW Spending Actual'!$B$10:$B$49,'WW Spending Total'!$B25,'WW Spending Actual'!E$10:E$49)+SUMIF('WW Spending Projected'!$B$14:$B$53,'WW Spending Total'!$B25,'WW Spending Projected'!E$14:E$53)</f>
        <v>0</v>
      </c>
      <c r="F25" s="418">
        <f>SUMIF('WW Spending Actual'!$B$10:$B$49,'WW Spending Total'!$B25,'WW Spending Actual'!F$10:F$49)+SUMIF('WW Spending Projected'!$B$14:$B$53,'WW Spending Total'!$B25,'WW Spending Projected'!F$14:F$53)</f>
        <v>0</v>
      </c>
      <c r="G25" s="418">
        <f>SUMIF('WW Spending Actual'!$B$10:$B$49,'WW Spending Total'!$B25,'WW Spending Actual'!G$10:G$49)+SUMIF('WW Spending Projected'!$B$14:$B$53,'WW Spending Total'!$B25,'WW Spending Projected'!G$14:G$53)</f>
        <v>0</v>
      </c>
      <c r="H25" s="105">
        <f>SUMIF('WW Spending Actual'!$B$10:$B$49,'WW Spending Total'!$B25,'WW Spending Actual'!H$10:H$49)+SUMIF('WW Spending Projected'!$B$14:$B$53,'WW Spending Total'!$B25,'WW Spending Projected'!H$14:H$53)</f>
        <v>0</v>
      </c>
      <c r="I25" s="104">
        <f>SUMIF('WW Spending Actual'!$B$10:$B$49,'WW Spending Total'!$B25,'WW Spending Actual'!I$10:I$49)+SUMIF('WW Spending Projected'!$B$14:$B$53,'WW Spending Total'!$B25,'WW Spending Projected'!I$14:I$53)</f>
        <v>0</v>
      </c>
      <c r="J25" s="104">
        <f>SUMIF('WW Spending Actual'!$B$10:$B$49,'WW Spending Total'!$B25,'WW Spending Actual'!J$10:J$49)+SUMIF('WW Spending Projected'!$B$14:$B$53,'WW Spending Total'!$B25,'WW Spending Projected'!J$14:J$53)</f>
        <v>0</v>
      </c>
      <c r="K25" s="104">
        <f>SUMIF('WW Spending Actual'!$B$10:$B$49,'WW Spending Total'!$B25,'WW Spending Actual'!K$10:K$49)+SUMIF('WW Spending Projected'!$B$14:$B$53,'WW Spending Total'!$B25,'WW Spending Projected'!K$14:K$53)</f>
        <v>0</v>
      </c>
      <c r="L25" s="104">
        <f>SUMIF('WW Spending Actual'!$B$10:$B$49,'WW Spending Total'!$B25,'WW Spending Actual'!L$10:L$49)+SUMIF('WW Spending Projected'!$B$14:$B$53,'WW Spending Total'!$B25,'WW Spending Projected'!L$14:L$53)</f>
        <v>0</v>
      </c>
      <c r="M25" s="104">
        <f>SUMIF('WW Spending Actual'!$B$10:$B$49,'WW Spending Total'!$B25,'WW Spending Actual'!M$10:M$49)+SUMIF('WW Spending Projected'!$B$14:$B$53,'WW Spending Total'!$B25,'WW Spending Projected'!M$14:M$53)</f>
        <v>0</v>
      </c>
      <c r="N25" s="104">
        <f>SUMIF('WW Spending Actual'!$B$10:$B$49,'WW Spending Total'!$B25,'WW Spending Actual'!N$10:N$49)+SUMIF('WW Spending Projected'!$B$14:$B$53,'WW Spending Total'!$B25,'WW Spending Projected'!N$14:N$53)</f>
        <v>0</v>
      </c>
      <c r="O25" s="104">
        <f>SUMIF('WW Spending Actual'!$B$10:$B$49,'WW Spending Total'!$B25,'WW Spending Actual'!O$10:O$49)+SUMIF('WW Spending Projected'!$B$14:$B$53,'WW Spending Total'!$B25,'WW Spending Projected'!O$14:O$53)</f>
        <v>0</v>
      </c>
      <c r="P25" s="104">
        <f>SUMIF('WW Spending Actual'!$B$10:$B$49,'WW Spending Total'!$B25,'WW Spending Actual'!P$10:P$49)+SUMIF('WW Spending Projected'!$B$14:$B$53,'WW Spending Total'!$B25,'WW Spending Projected'!P$14:P$53)</f>
        <v>0</v>
      </c>
      <c r="Q25" s="104">
        <f>SUMIF('WW Spending Actual'!$B$10:$B$49,'WW Spending Total'!$B25,'WW Spending Actual'!Q$10:Q$49)+SUMIF('WW Spending Projected'!$B$14:$B$53,'WW Spending Total'!$B25,'WW Spending Projected'!Q$14:Q$53)</f>
        <v>0</v>
      </c>
      <c r="R25" s="104">
        <f>SUMIF('WW Spending Actual'!$B$10:$B$49,'WW Spending Total'!$B25,'WW Spending Actual'!R$10:R$49)+SUMIF('WW Spending Projected'!$B$14:$B$53,'WW Spending Total'!$B25,'WW Spending Projected'!R$14:R$53)</f>
        <v>0</v>
      </c>
      <c r="S25" s="104">
        <f>SUMIF('WW Spending Actual'!$B$10:$B$49,'WW Spending Total'!$B25,'WW Spending Actual'!S$10:S$49)+SUMIF('WW Spending Projected'!$B$14:$B$53,'WW Spending Total'!$B25,'WW Spending Projected'!S$14:S$53)</f>
        <v>0</v>
      </c>
      <c r="T25" s="104">
        <f>SUMIF('WW Spending Actual'!$B$10:$B$49,'WW Spending Total'!$B25,'WW Spending Actual'!T$10:T$49)+SUMIF('WW Spending Projected'!$B$14:$B$53,'WW Spending Total'!$B25,'WW Spending Projected'!T$14:T$53)</f>
        <v>0</v>
      </c>
      <c r="U25" s="104">
        <f>SUMIF('WW Spending Actual'!$B$10:$B$49,'WW Spending Total'!$B25,'WW Spending Actual'!U$10:U$49)+SUMIF('WW Spending Projected'!$B$14:$B$53,'WW Spending Total'!$B25,'WW Spending Projected'!U$14:U$53)</f>
        <v>0</v>
      </c>
      <c r="V25" s="104">
        <f>SUMIF('WW Spending Actual'!$B$10:$B$49,'WW Spending Total'!$B25,'WW Spending Actual'!V$10:V$49)+SUMIF('WW Spending Projected'!$B$14:$B$53,'WW Spending Total'!$B25,'WW Spending Projected'!V$14:V$53)</f>
        <v>0</v>
      </c>
      <c r="W25" s="104">
        <f>SUMIF('WW Spending Actual'!$B$10:$B$49,'WW Spending Total'!$B25,'WW Spending Actual'!W$10:W$49)+SUMIF('WW Spending Projected'!$B$14:$B$53,'WW Spending Total'!$B25,'WW Spending Projected'!W$14:W$53)</f>
        <v>0</v>
      </c>
      <c r="X25" s="104">
        <f>SUMIF('WW Spending Actual'!$B$10:$B$49,'WW Spending Total'!$B25,'WW Spending Actual'!X$10:X$49)+SUMIF('WW Spending Projected'!$B$14:$B$53,'WW Spending Total'!$B25,'WW Spending Projected'!X$14:X$53)</f>
        <v>0</v>
      </c>
      <c r="Y25" s="104">
        <f>SUMIF('WW Spending Actual'!$B$10:$B$49,'WW Spending Total'!$B25,'WW Spending Actual'!Y$10:Y$49)+SUMIF('WW Spending Projected'!$B$14:$B$53,'WW Spending Total'!$B25,'WW Spending Projected'!Y$14:Y$53)</f>
        <v>0</v>
      </c>
      <c r="Z25" s="104">
        <f>SUMIF('WW Spending Actual'!$B$10:$B$49,'WW Spending Total'!$B25,'WW Spending Actual'!Z$10:Z$49)+SUMIF('WW Spending Projected'!$B$14:$B$53,'WW Spending Total'!$B25,'WW Spending Projected'!Z$14:Z$53)</f>
        <v>0</v>
      </c>
      <c r="AA25" s="104">
        <f>SUMIF('WW Spending Actual'!$B$10:$B$49,'WW Spending Total'!$B25,'WW Spending Actual'!AA$10:AA$49)+SUMIF('WW Spending Projected'!$B$14:$B$53,'WW Spending Total'!$B25,'WW Spending Projected'!AA$14:AA$53)</f>
        <v>0</v>
      </c>
      <c r="AB25" s="104">
        <f>SUMIF('WW Spending Actual'!$B$10:$B$49,'WW Spending Total'!$B25,'WW Spending Actual'!AB$10:AB$49)+SUMIF('WW Spending Projected'!$B$14:$B$53,'WW Spending Total'!$B25,'WW Spending Projected'!AB$14:AB$53)</f>
        <v>0</v>
      </c>
      <c r="AC25" s="104">
        <f>SUMIF('WW Spending Actual'!$B$10:$B$49,'WW Spending Total'!$B25,'WW Spending Actual'!AC$10:AC$49)+SUMIF('WW Spending Projected'!$B$14:$B$53,'WW Spending Total'!$B25,'WW Spending Projected'!AC$14:AC$53)</f>
        <v>0</v>
      </c>
      <c r="AD25" s="104">
        <f>SUMIF('WW Spending Actual'!$B$10:$B$49,'WW Spending Total'!$B25,'WW Spending Actual'!AD$10:AD$49)+SUMIF('WW Spending Projected'!$B$14:$B$53,'WW Spending Total'!$B25,'WW Spending Projected'!AD$14:AD$53)</f>
        <v>0</v>
      </c>
      <c r="AE25" s="104">
        <f>SUMIF('WW Spending Actual'!$B$10:$B$49,'WW Spending Total'!$B25,'WW Spending Actual'!AE$10:AE$49)+SUMIF('WW Spending Projected'!$B$14:$B$53,'WW Spending Total'!$B25,'WW Spending Projected'!AE$14:AE$53)</f>
        <v>0</v>
      </c>
      <c r="AF25" s="104">
        <f>SUMIF('WW Spending Actual'!$B$10:$B$49,'WW Spending Total'!$B25,'WW Spending Actual'!AF$10:AF$49)+SUMIF('WW Spending Projected'!$B$14:$B$53,'WW Spending Total'!$B25,'WW Spending Projected'!AF$14:AF$53)</f>
        <v>0</v>
      </c>
      <c r="AG25" s="105">
        <f>SUMIF('WW Spending Actual'!$B$10:$B$49,'WW Spending Total'!$B25,'WW Spending Actual'!AG$10:AG$49)+SUMIF('WW Spending Projected'!$B$14:$B$53,'WW Spending Total'!$B25,'WW Spending Projected'!AG$14:AG$53)</f>
        <v>0</v>
      </c>
    </row>
    <row r="26" spans="2:33" hidden="1" x14ac:dyDescent="0.2">
      <c r="B26" s="25" t="str">
        <f>IFERROR(VLOOKUP(C26,'MEG Def'!$A$35:$B$40,2),"")</f>
        <v/>
      </c>
      <c r="C26" s="58"/>
      <c r="D26" s="103">
        <f>SUMIF('WW Spending Actual'!$B$10:$B$49,'WW Spending Total'!$B26,'WW Spending Actual'!D$10:D$49)+SUMIF('WW Spending Projected'!$B$14:$B$53,'WW Spending Total'!$B26,'WW Spending Projected'!D$14:D$53)</f>
        <v>0</v>
      </c>
      <c r="E26" s="418">
        <f>SUMIF('WW Spending Actual'!$B$10:$B$49,'WW Spending Total'!$B26,'WW Spending Actual'!E$10:E$49)+SUMIF('WW Spending Projected'!$B$14:$B$53,'WW Spending Total'!$B26,'WW Spending Projected'!E$14:E$53)</f>
        <v>0</v>
      </c>
      <c r="F26" s="418">
        <f>SUMIF('WW Spending Actual'!$B$10:$B$49,'WW Spending Total'!$B26,'WW Spending Actual'!F$10:F$49)+SUMIF('WW Spending Projected'!$B$14:$B$53,'WW Spending Total'!$B26,'WW Spending Projected'!F$14:F$53)</f>
        <v>0</v>
      </c>
      <c r="G26" s="418">
        <f>SUMIF('WW Spending Actual'!$B$10:$B$49,'WW Spending Total'!$B26,'WW Spending Actual'!G$10:G$49)+SUMIF('WW Spending Projected'!$B$14:$B$53,'WW Spending Total'!$B26,'WW Spending Projected'!G$14:G$53)</f>
        <v>0</v>
      </c>
      <c r="H26" s="105">
        <f>SUMIF('WW Spending Actual'!$B$10:$B$49,'WW Spending Total'!$B26,'WW Spending Actual'!H$10:H$49)+SUMIF('WW Spending Projected'!$B$14:$B$53,'WW Spending Total'!$B26,'WW Spending Projected'!H$14:H$53)</f>
        <v>0</v>
      </c>
      <c r="I26" s="104">
        <f>SUMIF('WW Spending Actual'!$B$10:$B$49,'WW Spending Total'!$B26,'WW Spending Actual'!I$10:I$49)+SUMIF('WW Spending Projected'!$B$14:$B$53,'WW Spending Total'!$B26,'WW Spending Projected'!I$14:I$53)</f>
        <v>0</v>
      </c>
      <c r="J26" s="104">
        <f>SUMIF('WW Spending Actual'!$B$10:$B$49,'WW Spending Total'!$B26,'WW Spending Actual'!J$10:J$49)+SUMIF('WW Spending Projected'!$B$14:$B$53,'WW Spending Total'!$B26,'WW Spending Projected'!J$14:J$53)</f>
        <v>0</v>
      </c>
      <c r="K26" s="104">
        <f>SUMIF('WW Spending Actual'!$B$10:$B$49,'WW Spending Total'!$B26,'WW Spending Actual'!K$10:K$49)+SUMIF('WW Spending Projected'!$B$14:$B$53,'WW Spending Total'!$B26,'WW Spending Projected'!K$14:K$53)</f>
        <v>0</v>
      </c>
      <c r="L26" s="104">
        <f>SUMIF('WW Spending Actual'!$B$10:$B$49,'WW Spending Total'!$B26,'WW Spending Actual'!L$10:L$49)+SUMIF('WW Spending Projected'!$B$14:$B$53,'WW Spending Total'!$B26,'WW Spending Projected'!L$14:L$53)</f>
        <v>0</v>
      </c>
      <c r="M26" s="104">
        <f>SUMIF('WW Spending Actual'!$B$10:$B$49,'WW Spending Total'!$B26,'WW Spending Actual'!M$10:M$49)+SUMIF('WW Spending Projected'!$B$14:$B$53,'WW Spending Total'!$B26,'WW Spending Projected'!M$14:M$53)</f>
        <v>0</v>
      </c>
      <c r="N26" s="104">
        <f>SUMIF('WW Spending Actual'!$B$10:$B$49,'WW Spending Total'!$B26,'WW Spending Actual'!N$10:N$49)+SUMIF('WW Spending Projected'!$B$14:$B$53,'WW Spending Total'!$B26,'WW Spending Projected'!N$14:N$53)</f>
        <v>0</v>
      </c>
      <c r="O26" s="104">
        <f>SUMIF('WW Spending Actual'!$B$10:$B$49,'WW Spending Total'!$B26,'WW Spending Actual'!O$10:O$49)+SUMIF('WW Spending Projected'!$B$14:$B$53,'WW Spending Total'!$B26,'WW Spending Projected'!O$14:O$53)</f>
        <v>0</v>
      </c>
      <c r="P26" s="104">
        <f>SUMIF('WW Spending Actual'!$B$10:$B$49,'WW Spending Total'!$B26,'WW Spending Actual'!P$10:P$49)+SUMIF('WW Spending Projected'!$B$14:$B$53,'WW Spending Total'!$B26,'WW Spending Projected'!P$14:P$53)</f>
        <v>0</v>
      </c>
      <c r="Q26" s="104">
        <f>SUMIF('WW Spending Actual'!$B$10:$B$49,'WW Spending Total'!$B26,'WW Spending Actual'!Q$10:Q$49)+SUMIF('WW Spending Projected'!$B$14:$B$53,'WW Spending Total'!$B26,'WW Spending Projected'!Q$14:Q$53)</f>
        <v>0</v>
      </c>
      <c r="R26" s="104">
        <f>SUMIF('WW Spending Actual'!$B$10:$B$49,'WW Spending Total'!$B26,'WW Spending Actual'!R$10:R$49)+SUMIF('WW Spending Projected'!$B$14:$B$53,'WW Spending Total'!$B26,'WW Spending Projected'!R$14:R$53)</f>
        <v>0</v>
      </c>
      <c r="S26" s="104">
        <f>SUMIF('WW Spending Actual'!$B$10:$B$49,'WW Spending Total'!$B26,'WW Spending Actual'!S$10:S$49)+SUMIF('WW Spending Projected'!$B$14:$B$53,'WW Spending Total'!$B26,'WW Spending Projected'!S$14:S$53)</f>
        <v>0</v>
      </c>
      <c r="T26" s="104">
        <f>SUMIF('WW Spending Actual'!$B$10:$B$49,'WW Spending Total'!$B26,'WW Spending Actual'!T$10:T$49)+SUMIF('WW Spending Projected'!$B$14:$B$53,'WW Spending Total'!$B26,'WW Spending Projected'!T$14:T$53)</f>
        <v>0</v>
      </c>
      <c r="U26" s="104">
        <f>SUMIF('WW Spending Actual'!$B$10:$B$49,'WW Spending Total'!$B26,'WW Spending Actual'!U$10:U$49)+SUMIF('WW Spending Projected'!$B$14:$B$53,'WW Spending Total'!$B26,'WW Spending Projected'!U$14:U$53)</f>
        <v>0</v>
      </c>
      <c r="V26" s="104">
        <f>SUMIF('WW Spending Actual'!$B$10:$B$49,'WW Spending Total'!$B26,'WW Spending Actual'!V$10:V$49)+SUMIF('WW Spending Projected'!$B$14:$B$53,'WW Spending Total'!$B26,'WW Spending Projected'!V$14:V$53)</f>
        <v>0</v>
      </c>
      <c r="W26" s="104">
        <f>SUMIF('WW Spending Actual'!$B$10:$B$49,'WW Spending Total'!$B26,'WW Spending Actual'!W$10:W$49)+SUMIF('WW Spending Projected'!$B$14:$B$53,'WW Spending Total'!$B26,'WW Spending Projected'!W$14:W$53)</f>
        <v>0</v>
      </c>
      <c r="X26" s="104">
        <f>SUMIF('WW Spending Actual'!$B$10:$B$49,'WW Spending Total'!$B26,'WW Spending Actual'!X$10:X$49)+SUMIF('WW Spending Projected'!$B$14:$B$53,'WW Spending Total'!$B26,'WW Spending Projected'!X$14:X$53)</f>
        <v>0</v>
      </c>
      <c r="Y26" s="104">
        <f>SUMIF('WW Spending Actual'!$B$10:$B$49,'WW Spending Total'!$B26,'WW Spending Actual'!Y$10:Y$49)+SUMIF('WW Spending Projected'!$B$14:$B$53,'WW Spending Total'!$B26,'WW Spending Projected'!Y$14:Y$53)</f>
        <v>0</v>
      </c>
      <c r="Z26" s="104">
        <f>SUMIF('WW Spending Actual'!$B$10:$B$49,'WW Spending Total'!$B26,'WW Spending Actual'!Z$10:Z$49)+SUMIF('WW Spending Projected'!$B$14:$B$53,'WW Spending Total'!$B26,'WW Spending Projected'!Z$14:Z$53)</f>
        <v>0</v>
      </c>
      <c r="AA26" s="104">
        <f>SUMIF('WW Spending Actual'!$B$10:$B$49,'WW Spending Total'!$B26,'WW Spending Actual'!AA$10:AA$49)+SUMIF('WW Spending Projected'!$B$14:$B$53,'WW Spending Total'!$B26,'WW Spending Projected'!AA$14:AA$53)</f>
        <v>0</v>
      </c>
      <c r="AB26" s="104">
        <f>SUMIF('WW Spending Actual'!$B$10:$B$49,'WW Spending Total'!$B26,'WW Spending Actual'!AB$10:AB$49)+SUMIF('WW Spending Projected'!$B$14:$B$53,'WW Spending Total'!$B26,'WW Spending Projected'!AB$14:AB$53)</f>
        <v>0</v>
      </c>
      <c r="AC26" s="104">
        <f>SUMIF('WW Spending Actual'!$B$10:$B$49,'WW Spending Total'!$B26,'WW Spending Actual'!AC$10:AC$49)+SUMIF('WW Spending Projected'!$B$14:$B$53,'WW Spending Total'!$B26,'WW Spending Projected'!AC$14:AC$53)</f>
        <v>0</v>
      </c>
      <c r="AD26" s="104">
        <f>SUMIF('WW Spending Actual'!$B$10:$B$49,'WW Spending Total'!$B26,'WW Spending Actual'!AD$10:AD$49)+SUMIF('WW Spending Projected'!$B$14:$B$53,'WW Spending Total'!$B26,'WW Spending Projected'!AD$14:AD$53)</f>
        <v>0</v>
      </c>
      <c r="AE26" s="104">
        <f>SUMIF('WW Spending Actual'!$B$10:$B$49,'WW Spending Total'!$B26,'WW Spending Actual'!AE$10:AE$49)+SUMIF('WW Spending Projected'!$B$14:$B$53,'WW Spending Total'!$B26,'WW Spending Projected'!AE$14:AE$53)</f>
        <v>0</v>
      </c>
      <c r="AF26" s="104">
        <f>SUMIF('WW Spending Actual'!$B$10:$B$49,'WW Spending Total'!$B26,'WW Spending Actual'!AF$10:AF$49)+SUMIF('WW Spending Projected'!$B$14:$B$53,'WW Spending Total'!$B26,'WW Spending Projected'!AF$14:AF$53)</f>
        <v>0</v>
      </c>
      <c r="AG26" s="105">
        <f>SUMIF('WW Spending Actual'!$B$10:$B$49,'WW Spending Total'!$B26,'WW Spending Actual'!AG$10:AG$49)+SUMIF('WW Spending Projected'!$B$14:$B$53,'WW Spending Total'!$B26,'WW Spending Projected'!AG$14:AG$53)</f>
        <v>0</v>
      </c>
    </row>
    <row r="27" spans="2:33" hidden="1" x14ac:dyDescent="0.2">
      <c r="B27" s="25" t="str">
        <f>IFERROR(VLOOKUP(C27,'MEG Def'!$A$35:$B$40,2),"")</f>
        <v/>
      </c>
      <c r="C27" s="57"/>
      <c r="D27" s="103">
        <f>SUMIF('WW Spending Actual'!$B$10:$B$49,'WW Spending Total'!$B27,'WW Spending Actual'!D$10:D$49)+SUMIF('WW Spending Projected'!$B$14:$B$53,'WW Spending Total'!$B27,'WW Spending Projected'!D$14:D$53)</f>
        <v>0</v>
      </c>
      <c r="E27" s="418">
        <f>SUMIF('WW Spending Actual'!$B$10:$B$49,'WW Spending Total'!$B27,'WW Spending Actual'!E$10:E$49)+SUMIF('WW Spending Projected'!$B$14:$B$53,'WW Spending Total'!$B27,'WW Spending Projected'!E$14:E$53)</f>
        <v>0</v>
      </c>
      <c r="F27" s="418">
        <f>SUMIF('WW Spending Actual'!$B$10:$B$49,'WW Spending Total'!$B27,'WW Spending Actual'!F$10:F$49)+SUMIF('WW Spending Projected'!$B$14:$B$53,'WW Spending Total'!$B27,'WW Spending Projected'!F$14:F$53)</f>
        <v>0</v>
      </c>
      <c r="G27" s="418">
        <f>SUMIF('WW Spending Actual'!$B$10:$B$49,'WW Spending Total'!$B27,'WW Spending Actual'!G$10:G$49)+SUMIF('WW Spending Projected'!$B$14:$B$53,'WW Spending Total'!$B27,'WW Spending Projected'!G$14:G$53)</f>
        <v>0</v>
      </c>
      <c r="H27" s="105">
        <f>SUMIF('WW Spending Actual'!$B$10:$B$49,'WW Spending Total'!$B27,'WW Spending Actual'!H$10:H$49)+SUMIF('WW Spending Projected'!$B$14:$B$53,'WW Spending Total'!$B27,'WW Spending Projected'!H$14:H$53)</f>
        <v>0</v>
      </c>
      <c r="I27" s="104">
        <f>SUMIF('WW Spending Actual'!$B$10:$B$49,'WW Spending Total'!$B27,'WW Spending Actual'!I$10:I$49)+SUMIF('WW Spending Projected'!$B$14:$B$53,'WW Spending Total'!$B27,'WW Spending Projected'!I$14:I$53)</f>
        <v>0</v>
      </c>
      <c r="J27" s="104">
        <f>SUMIF('WW Spending Actual'!$B$10:$B$49,'WW Spending Total'!$B27,'WW Spending Actual'!J$10:J$49)+SUMIF('WW Spending Projected'!$B$14:$B$53,'WW Spending Total'!$B27,'WW Spending Projected'!J$14:J$53)</f>
        <v>0</v>
      </c>
      <c r="K27" s="104">
        <f>SUMIF('WW Spending Actual'!$B$10:$B$49,'WW Spending Total'!$B27,'WW Spending Actual'!K$10:K$49)+SUMIF('WW Spending Projected'!$B$14:$B$53,'WW Spending Total'!$B27,'WW Spending Projected'!K$14:K$53)</f>
        <v>0</v>
      </c>
      <c r="L27" s="104">
        <f>SUMIF('WW Spending Actual'!$B$10:$B$49,'WW Spending Total'!$B27,'WW Spending Actual'!L$10:L$49)+SUMIF('WW Spending Projected'!$B$14:$B$53,'WW Spending Total'!$B27,'WW Spending Projected'!L$14:L$53)</f>
        <v>0</v>
      </c>
      <c r="M27" s="104">
        <f>SUMIF('WW Spending Actual'!$B$10:$B$49,'WW Spending Total'!$B27,'WW Spending Actual'!M$10:M$49)+SUMIF('WW Spending Projected'!$B$14:$B$53,'WW Spending Total'!$B27,'WW Spending Projected'!M$14:M$53)</f>
        <v>0</v>
      </c>
      <c r="N27" s="104">
        <f>SUMIF('WW Spending Actual'!$B$10:$B$49,'WW Spending Total'!$B27,'WW Spending Actual'!N$10:N$49)+SUMIF('WW Spending Projected'!$B$14:$B$53,'WW Spending Total'!$B27,'WW Spending Projected'!N$14:N$53)</f>
        <v>0</v>
      </c>
      <c r="O27" s="104">
        <f>SUMIF('WW Spending Actual'!$B$10:$B$49,'WW Spending Total'!$B27,'WW Spending Actual'!O$10:O$49)+SUMIF('WW Spending Projected'!$B$14:$B$53,'WW Spending Total'!$B27,'WW Spending Projected'!O$14:O$53)</f>
        <v>0</v>
      </c>
      <c r="P27" s="104">
        <f>SUMIF('WW Spending Actual'!$B$10:$B$49,'WW Spending Total'!$B27,'WW Spending Actual'!P$10:P$49)+SUMIF('WW Spending Projected'!$B$14:$B$53,'WW Spending Total'!$B27,'WW Spending Projected'!P$14:P$53)</f>
        <v>0</v>
      </c>
      <c r="Q27" s="104">
        <f>SUMIF('WW Spending Actual'!$B$10:$B$49,'WW Spending Total'!$B27,'WW Spending Actual'!Q$10:Q$49)+SUMIF('WW Spending Projected'!$B$14:$B$53,'WW Spending Total'!$B27,'WW Spending Projected'!Q$14:Q$53)</f>
        <v>0</v>
      </c>
      <c r="R27" s="104">
        <f>SUMIF('WW Spending Actual'!$B$10:$B$49,'WW Spending Total'!$B27,'WW Spending Actual'!R$10:R$49)+SUMIF('WW Spending Projected'!$B$14:$B$53,'WW Spending Total'!$B27,'WW Spending Projected'!R$14:R$53)</f>
        <v>0</v>
      </c>
      <c r="S27" s="104">
        <f>SUMIF('WW Spending Actual'!$B$10:$B$49,'WW Spending Total'!$B27,'WW Spending Actual'!S$10:S$49)+SUMIF('WW Spending Projected'!$B$14:$B$53,'WW Spending Total'!$B27,'WW Spending Projected'!S$14:S$53)</f>
        <v>0</v>
      </c>
      <c r="T27" s="104">
        <f>SUMIF('WW Spending Actual'!$B$10:$B$49,'WW Spending Total'!$B27,'WW Spending Actual'!T$10:T$49)+SUMIF('WW Spending Projected'!$B$14:$B$53,'WW Spending Total'!$B27,'WW Spending Projected'!T$14:T$53)</f>
        <v>0</v>
      </c>
      <c r="U27" s="104">
        <f>SUMIF('WW Spending Actual'!$B$10:$B$49,'WW Spending Total'!$B27,'WW Spending Actual'!U$10:U$49)+SUMIF('WW Spending Projected'!$B$14:$B$53,'WW Spending Total'!$B27,'WW Spending Projected'!U$14:U$53)</f>
        <v>0</v>
      </c>
      <c r="V27" s="104">
        <f>SUMIF('WW Spending Actual'!$B$10:$B$49,'WW Spending Total'!$B27,'WW Spending Actual'!V$10:V$49)+SUMIF('WW Spending Projected'!$B$14:$B$53,'WW Spending Total'!$B27,'WW Spending Projected'!V$14:V$53)</f>
        <v>0</v>
      </c>
      <c r="W27" s="104">
        <f>SUMIF('WW Spending Actual'!$B$10:$B$49,'WW Spending Total'!$B27,'WW Spending Actual'!W$10:W$49)+SUMIF('WW Spending Projected'!$B$14:$B$53,'WW Spending Total'!$B27,'WW Spending Projected'!W$14:W$53)</f>
        <v>0</v>
      </c>
      <c r="X27" s="104">
        <f>SUMIF('WW Spending Actual'!$B$10:$B$49,'WW Spending Total'!$B27,'WW Spending Actual'!X$10:X$49)+SUMIF('WW Spending Projected'!$B$14:$B$53,'WW Spending Total'!$B27,'WW Spending Projected'!X$14:X$53)</f>
        <v>0</v>
      </c>
      <c r="Y27" s="104">
        <f>SUMIF('WW Spending Actual'!$B$10:$B$49,'WW Spending Total'!$B27,'WW Spending Actual'!Y$10:Y$49)+SUMIF('WW Spending Projected'!$B$14:$B$53,'WW Spending Total'!$B27,'WW Spending Projected'!Y$14:Y$53)</f>
        <v>0</v>
      </c>
      <c r="Z27" s="104">
        <f>SUMIF('WW Spending Actual'!$B$10:$B$49,'WW Spending Total'!$B27,'WW Spending Actual'!Z$10:Z$49)+SUMIF('WW Spending Projected'!$B$14:$B$53,'WW Spending Total'!$B27,'WW Spending Projected'!Z$14:Z$53)</f>
        <v>0</v>
      </c>
      <c r="AA27" s="104">
        <f>SUMIF('WW Spending Actual'!$B$10:$B$49,'WW Spending Total'!$B27,'WW Spending Actual'!AA$10:AA$49)+SUMIF('WW Spending Projected'!$B$14:$B$53,'WW Spending Total'!$B27,'WW Spending Projected'!AA$14:AA$53)</f>
        <v>0</v>
      </c>
      <c r="AB27" s="104">
        <f>SUMIF('WW Spending Actual'!$B$10:$B$49,'WW Spending Total'!$B27,'WW Spending Actual'!AB$10:AB$49)+SUMIF('WW Spending Projected'!$B$14:$B$53,'WW Spending Total'!$B27,'WW Spending Projected'!AB$14:AB$53)</f>
        <v>0</v>
      </c>
      <c r="AC27" s="104">
        <f>SUMIF('WW Spending Actual'!$B$10:$B$49,'WW Spending Total'!$B27,'WW Spending Actual'!AC$10:AC$49)+SUMIF('WW Spending Projected'!$B$14:$B$53,'WW Spending Total'!$B27,'WW Spending Projected'!AC$14:AC$53)</f>
        <v>0</v>
      </c>
      <c r="AD27" s="104">
        <f>SUMIF('WW Spending Actual'!$B$10:$B$49,'WW Spending Total'!$B27,'WW Spending Actual'!AD$10:AD$49)+SUMIF('WW Spending Projected'!$B$14:$B$53,'WW Spending Total'!$B27,'WW Spending Projected'!AD$14:AD$53)</f>
        <v>0</v>
      </c>
      <c r="AE27" s="104">
        <f>SUMIF('WW Spending Actual'!$B$10:$B$49,'WW Spending Total'!$B27,'WW Spending Actual'!AE$10:AE$49)+SUMIF('WW Spending Projected'!$B$14:$B$53,'WW Spending Total'!$B27,'WW Spending Projected'!AE$14:AE$53)</f>
        <v>0</v>
      </c>
      <c r="AF27" s="104">
        <f>SUMIF('WW Spending Actual'!$B$10:$B$49,'WW Spending Total'!$B27,'WW Spending Actual'!AF$10:AF$49)+SUMIF('WW Spending Projected'!$B$14:$B$53,'WW Spending Total'!$B27,'WW Spending Projected'!AF$14:AF$53)</f>
        <v>0</v>
      </c>
      <c r="AG27" s="105">
        <f>SUMIF('WW Spending Actual'!$B$10:$B$49,'WW Spending Total'!$B27,'WW Spending Actual'!AG$10:AG$49)+SUMIF('WW Spending Projected'!$B$14:$B$53,'WW Spending Total'!$B27,'WW Spending Projected'!AG$14:AG$53)</f>
        <v>0</v>
      </c>
    </row>
    <row r="28" spans="2:33" hidden="1" x14ac:dyDescent="0.2">
      <c r="B28" s="25" t="str">
        <f>IFERROR(VLOOKUP(C28,'MEG Def'!$A$35:$B$40,2),"")</f>
        <v/>
      </c>
      <c r="C28" s="57"/>
      <c r="D28" s="103">
        <f>SUMIF('WW Spending Actual'!$B$10:$B$49,'WW Spending Total'!$B28,'WW Spending Actual'!D$10:D$49)+SUMIF('WW Spending Projected'!$B$14:$B$53,'WW Spending Total'!$B28,'WW Spending Projected'!D$14:D$53)</f>
        <v>0</v>
      </c>
      <c r="E28" s="418">
        <f>SUMIF('WW Spending Actual'!$B$10:$B$49,'WW Spending Total'!$B28,'WW Spending Actual'!E$10:E$49)+SUMIF('WW Spending Projected'!$B$14:$B$53,'WW Spending Total'!$B28,'WW Spending Projected'!E$14:E$53)</f>
        <v>0</v>
      </c>
      <c r="F28" s="418">
        <f>SUMIF('WW Spending Actual'!$B$10:$B$49,'WW Spending Total'!$B28,'WW Spending Actual'!F$10:F$49)+SUMIF('WW Spending Projected'!$B$14:$B$53,'WW Spending Total'!$B28,'WW Spending Projected'!F$14:F$53)</f>
        <v>0</v>
      </c>
      <c r="G28" s="418">
        <f>SUMIF('WW Spending Actual'!$B$10:$B$49,'WW Spending Total'!$B28,'WW Spending Actual'!G$10:G$49)+SUMIF('WW Spending Projected'!$B$14:$B$53,'WW Spending Total'!$B28,'WW Spending Projected'!G$14:G$53)</f>
        <v>0</v>
      </c>
      <c r="H28" s="105">
        <f>SUMIF('WW Spending Actual'!$B$10:$B$49,'WW Spending Total'!$B28,'WW Spending Actual'!H$10:H$49)+SUMIF('WW Spending Projected'!$B$14:$B$53,'WW Spending Total'!$B28,'WW Spending Projected'!H$14:H$53)</f>
        <v>0</v>
      </c>
      <c r="I28" s="104">
        <f>SUMIF('WW Spending Actual'!$B$10:$B$49,'WW Spending Total'!$B28,'WW Spending Actual'!I$10:I$49)+SUMIF('WW Spending Projected'!$B$14:$B$53,'WW Spending Total'!$B28,'WW Spending Projected'!I$14:I$53)</f>
        <v>0</v>
      </c>
      <c r="J28" s="104">
        <f>SUMIF('WW Spending Actual'!$B$10:$B$49,'WW Spending Total'!$B28,'WW Spending Actual'!J$10:J$49)+SUMIF('WW Spending Projected'!$B$14:$B$53,'WW Spending Total'!$B28,'WW Spending Projected'!J$14:J$53)</f>
        <v>0</v>
      </c>
      <c r="K28" s="104">
        <f>SUMIF('WW Spending Actual'!$B$10:$B$49,'WW Spending Total'!$B28,'WW Spending Actual'!K$10:K$49)+SUMIF('WW Spending Projected'!$B$14:$B$53,'WW Spending Total'!$B28,'WW Spending Projected'!K$14:K$53)</f>
        <v>0</v>
      </c>
      <c r="L28" s="104">
        <f>SUMIF('WW Spending Actual'!$B$10:$B$49,'WW Spending Total'!$B28,'WW Spending Actual'!L$10:L$49)+SUMIF('WW Spending Projected'!$B$14:$B$53,'WW Spending Total'!$B28,'WW Spending Projected'!L$14:L$53)</f>
        <v>0</v>
      </c>
      <c r="M28" s="104">
        <f>SUMIF('WW Spending Actual'!$B$10:$B$49,'WW Spending Total'!$B28,'WW Spending Actual'!M$10:M$49)+SUMIF('WW Spending Projected'!$B$14:$B$53,'WW Spending Total'!$B28,'WW Spending Projected'!M$14:M$53)</f>
        <v>0</v>
      </c>
      <c r="N28" s="104">
        <f>SUMIF('WW Spending Actual'!$B$10:$B$49,'WW Spending Total'!$B28,'WW Spending Actual'!N$10:N$49)+SUMIF('WW Spending Projected'!$B$14:$B$53,'WW Spending Total'!$B28,'WW Spending Projected'!N$14:N$53)</f>
        <v>0</v>
      </c>
      <c r="O28" s="104">
        <f>SUMIF('WW Spending Actual'!$B$10:$B$49,'WW Spending Total'!$B28,'WW Spending Actual'!O$10:O$49)+SUMIF('WW Spending Projected'!$B$14:$B$53,'WW Spending Total'!$B28,'WW Spending Projected'!O$14:O$53)</f>
        <v>0</v>
      </c>
      <c r="P28" s="104">
        <f>SUMIF('WW Spending Actual'!$B$10:$B$49,'WW Spending Total'!$B28,'WW Spending Actual'!P$10:P$49)+SUMIF('WW Spending Projected'!$B$14:$B$53,'WW Spending Total'!$B28,'WW Spending Projected'!P$14:P$53)</f>
        <v>0</v>
      </c>
      <c r="Q28" s="104">
        <f>SUMIF('WW Spending Actual'!$B$10:$B$49,'WW Spending Total'!$B28,'WW Spending Actual'!Q$10:Q$49)+SUMIF('WW Spending Projected'!$B$14:$B$53,'WW Spending Total'!$B28,'WW Spending Projected'!Q$14:Q$53)</f>
        <v>0</v>
      </c>
      <c r="R28" s="104">
        <f>SUMIF('WW Spending Actual'!$B$10:$B$49,'WW Spending Total'!$B28,'WW Spending Actual'!R$10:R$49)+SUMIF('WW Spending Projected'!$B$14:$B$53,'WW Spending Total'!$B28,'WW Spending Projected'!R$14:R$53)</f>
        <v>0</v>
      </c>
      <c r="S28" s="104">
        <f>SUMIF('WW Spending Actual'!$B$10:$B$49,'WW Spending Total'!$B28,'WW Spending Actual'!S$10:S$49)+SUMIF('WW Spending Projected'!$B$14:$B$53,'WW Spending Total'!$B28,'WW Spending Projected'!S$14:S$53)</f>
        <v>0</v>
      </c>
      <c r="T28" s="104">
        <f>SUMIF('WW Spending Actual'!$B$10:$B$49,'WW Spending Total'!$B28,'WW Spending Actual'!T$10:T$49)+SUMIF('WW Spending Projected'!$B$14:$B$53,'WW Spending Total'!$B28,'WW Spending Projected'!T$14:T$53)</f>
        <v>0</v>
      </c>
      <c r="U28" s="104">
        <f>SUMIF('WW Spending Actual'!$B$10:$B$49,'WW Spending Total'!$B28,'WW Spending Actual'!U$10:U$49)+SUMIF('WW Spending Projected'!$B$14:$B$53,'WW Spending Total'!$B28,'WW Spending Projected'!U$14:U$53)</f>
        <v>0</v>
      </c>
      <c r="V28" s="104">
        <f>SUMIF('WW Spending Actual'!$B$10:$B$49,'WW Spending Total'!$B28,'WW Spending Actual'!V$10:V$49)+SUMIF('WW Spending Projected'!$B$14:$B$53,'WW Spending Total'!$B28,'WW Spending Projected'!V$14:V$53)</f>
        <v>0</v>
      </c>
      <c r="W28" s="104">
        <f>SUMIF('WW Spending Actual'!$B$10:$B$49,'WW Spending Total'!$B28,'WW Spending Actual'!W$10:W$49)+SUMIF('WW Spending Projected'!$B$14:$B$53,'WW Spending Total'!$B28,'WW Spending Projected'!W$14:W$53)</f>
        <v>0</v>
      </c>
      <c r="X28" s="104">
        <f>SUMIF('WW Spending Actual'!$B$10:$B$49,'WW Spending Total'!$B28,'WW Spending Actual'!X$10:X$49)+SUMIF('WW Spending Projected'!$B$14:$B$53,'WW Spending Total'!$B28,'WW Spending Projected'!X$14:X$53)</f>
        <v>0</v>
      </c>
      <c r="Y28" s="104">
        <f>SUMIF('WW Spending Actual'!$B$10:$B$49,'WW Spending Total'!$B28,'WW Spending Actual'!Y$10:Y$49)+SUMIF('WW Spending Projected'!$B$14:$B$53,'WW Spending Total'!$B28,'WW Spending Projected'!Y$14:Y$53)</f>
        <v>0</v>
      </c>
      <c r="Z28" s="104">
        <f>SUMIF('WW Spending Actual'!$B$10:$B$49,'WW Spending Total'!$B28,'WW Spending Actual'!Z$10:Z$49)+SUMIF('WW Spending Projected'!$B$14:$B$53,'WW Spending Total'!$B28,'WW Spending Projected'!Z$14:Z$53)</f>
        <v>0</v>
      </c>
      <c r="AA28" s="104">
        <f>SUMIF('WW Spending Actual'!$B$10:$B$49,'WW Spending Total'!$B28,'WW Spending Actual'!AA$10:AA$49)+SUMIF('WW Spending Projected'!$B$14:$B$53,'WW Spending Total'!$B28,'WW Spending Projected'!AA$14:AA$53)</f>
        <v>0</v>
      </c>
      <c r="AB28" s="104">
        <f>SUMIF('WW Spending Actual'!$B$10:$B$49,'WW Spending Total'!$B28,'WW Spending Actual'!AB$10:AB$49)+SUMIF('WW Spending Projected'!$B$14:$B$53,'WW Spending Total'!$B28,'WW Spending Projected'!AB$14:AB$53)</f>
        <v>0</v>
      </c>
      <c r="AC28" s="104">
        <f>SUMIF('WW Spending Actual'!$B$10:$B$49,'WW Spending Total'!$B28,'WW Spending Actual'!AC$10:AC$49)+SUMIF('WW Spending Projected'!$B$14:$B$53,'WW Spending Total'!$B28,'WW Spending Projected'!AC$14:AC$53)</f>
        <v>0</v>
      </c>
      <c r="AD28" s="104">
        <f>SUMIF('WW Spending Actual'!$B$10:$B$49,'WW Spending Total'!$B28,'WW Spending Actual'!AD$10:AD$49)+SUMIF('WW Spending Projected'!$B$14:$B$53,'WW Spending Total'!$B28,'WW Spending Projected'!AD$14:AD$53)</f>
        <v>0</v>
      </c>
      <c r="AE28" s="104">
        <f>SUMIF('WW Spending Actual'!$B$10:$B$49,'WW Spending Total'!$B28,'WW Spending Actual'!AE$10:AE$49)+SUMIF('WW Spending Projected'!$B$14:$B$53,'WW Spending Total'!$B28,'WW Spending Projected'!AE$14:AE$53)</f>
        <v>0</v>
      </c>
      <c r="AF28" s="104">
        <f>SUMIF('WW Spending Actual'!$B$10:$B$49,'WW Spending Total'!$B28,'WW Spending Actual'!AF$10:AF$49)+SUMIF('WW Spending Projected'!$B$14:$B$53,'WW Spending Total'!$B28,'WW Spending Projected'!AF$14:AF$53)</f>
        <v>0</v>
      </c>
      <c r="AG28" s="105">
        <f>SUMIF('WW Spending Actual'!$B$10:$B$49,'WW Spending Total'!$B28,'WW Spending Actual'!AG$10:AG$49)+SUMIF('WW Spending Projected'!$B$14:$B$53,'WW Spending Total'!$B28,'WW Spending Projected'!AG$14:AG$53)</f>
        <v>0</v>
      </c>
    </row>
    <row r="29" spans="2:33" hidden="1" x14ac:dyDescent="0.2">
      <c r="B29" s="25"/>
      <c r="C29" s="58"/>
      <c r="D29" s="103">
        <f>SUMIF('WW Spending Actual'!$B$10:$B$49,'WW Spending Total'!$B29,'WW Spending Actual'!D$10:D$49)+SUMIF('WW Spending Projected'!$B$14:$B$53,'WW Spending Total'!$B29,'WW Spending Projected'!D$14:D$53)</f>
        <v>0</v>
      </c>
      <c r="E29" s="418">
        <f>SUMIF('WW Spending Actual'!$B$10:$B$49,'WW Spending Total'!$B29,'WW Spending Actual'!E$10:E$49)+SUMIF('WW Spending Projected'!$B$14:$B$53,'WW Spending Total'!$B29,'WW Spending Projected'!E$14:E$53)</f>
        <v>0</v>
      </c>
      <c r="F29" s="418">
        <f>SUMIF('WW Spending Actual'!$B$10:$B$49,'WW Spending Total'!$B29,'WW Spending Actual'!F$10:F$49)+SUMIF('WW Spending Projected'!$B$14:$B$53,'WW Spending Total'!$B29,'WW Spending Projected'!F$14:F$53)</f>
        <v>0</v>
      </c>
      <c r="G29" s="418">
        <f>SUMIF('WW Spending Actual'!$B$10:$B$49,'WW Spending Total'!$B29,'WW Spending Actual'!G$10:G$49)+SUMIF('WW Spending Projected'!$B$14:$B$53,'WW Spending Total'!$B29,'WW Spending Projected'!G$14:G$53)</f>
        <v>0</v>
      </c>
      <c r="H29" s="105">
        <f>SUMIF('WW Spending Actual'!$B$10:$B$49,'WW Spending Total'!$B29,'WW Spending Actual'!H$10:H$49)+SUMIF('WW Spending Projected'!$B$14:$B$53,'WW Spending Total'!$B29,'WW Spending Projected'!H$14:H$53)</f>
        <v>0</v>
      </c>
      <c r="I29" s="104">
        <f>SUMIF('WW Spending Actual'!$B$10:$B$49,'WW Spending Total'!$B29,'WW Spending Actual'!I$10:I$49)+SUMIF('WW Spending Projected'!$B$14:$B$53,'WW Spending Total'!$B29,'WW Spending Projected'!I$14:I$53)</f>
        <v>0</v>
      </c>
      <c r="J29" s="104">
        <f>SUMIF('WW Spending Actual'!$B$10:$B$49,'WW Spending Total'!$B29,'WW Spending Actual'!J$10:J$49)+SUMIF('WW Spending Projected'!$B$14:$B$53,'WW Spending Total'!$B29,'WW Spending Projected'!J$14:J$53)</f>
        <v>0</v>
      </c>
      <c r="K29" s="104">
        <f>SUMIF('WW Spending Actual'!$B$10:$B$49,'WW Spending Total'!$B29,'WW Spending Actual'!K$10:K$49)+SUMIF('WW Spending Projected'!$B$14:$B$53,'WW Spending Total'!$B29,'WW Spending Projected'!K$14:K$53)</f>
        <v>0</v>
      </c>
      <c r="L29" s="104">
        <f>SUMIF('WW Spending Actual'!$B$10:$B$49,'WW Spending Total'!$B29,'WW Spending Actual'!L$10:L$49)+SUMIF('WW Spending Projected'!$B$14:$B$53,'WW Spending Total'!$B29,'WW Spending Projected'!L$14:L$53)</f>
        <v>0</v>
      </c>
      <c r="M29" s="104">
        <f>SUMIF('WW Spending Actual'!$B$10:$B$49,'WW Spending Total'!$B29,'WW Spending Actual'!M$10:M$49)+SUMIF('WW Spending Projected'!$B$14:$B$53,'WW Spending Total'!$B29,'WW Spending Projected'!M$14:M$53)</f>
        <v>0</v>
      </c>
      <c r="N29" s="104">
        <f>SUMIF('WW Spending Actual'!$B$10:$B$49,'WW Spending Total'!$B29,'WW Spending Actual'!N$10:N$49)+SUMIF('WW Spending Projected'!$B$14:$B$53,'WW Spending Total'!$B29,'WW Spending Projected'!N$14:N$53)</f>
        <v>0</v>
      </c>
      <c r="O29" s="104">
        <f>SUMIF('WW Spending Actual'!$B$10:$B$49,'WW Spending Total'!$B29,'WW Spending Actual'!O$10:O$49)+SUMIF('WW Spending Projected'!$B$14:$B$53,'WW Spending Total'!$B29,'WW Spending Projected'!O$14:O$53)</f>
        <v>0</v>
      </c>
      <c r="P29" s="104">
        <f>SUMIF('WW Spending Actual'!$B$10:$B$49,'WW Spending Total'!$B29,'WW Spending Actual'!P$10:P$49)+SUMIF('WW Spending Projected'!$B$14:$B$53,'WW Spending Total'!$B29,'WW Spending Projected'!P$14:P$53)</f>
        <v>0</v>
      </c>
      <c r="Q29" s="104">
        <f>SUMIF('WW Spending Actual'!$B$10:$B$49,'WW Spending Total'!$B29,'WW Spending Actual'!Q$10:Q$49)+SUMIF('WW Spending Projected'!$B$14:$B$53,'WW Spending Total'!$B29,'WW Spending Projected'!Q$14:Q$53)</f>
        <v>0</v>
      </c>
      <c r="R29" s="104">
        <f>SUMIF('WW Spending Actual'!$B$10:$B$49,'WW Spending Total'!$B29,'WW Spending Actual'!R$10:R$49)+SUMIF('WW Spending Projected'!$B$14:$B$53,'WW Spending Total'!$B29,'WW Spending Projected'!R$14:R$53)</f>
        <v>0</v>
      </c>
      <c r="S29" s="104">
        <f>SUMIF('WW Spending Actual'!$B$10:$B$49,'WW Spending Total'!$B29,'WW Spending Actual'!S$10:S$49)+SUMIF('WW Spending Projected'!$B$14:$B$53,'WW Spending Total'!$B29,'WW Spending Projected'!S$14:S$53)</f>
        <v>0</v>
      </c>
      <c r="T29" s="104">
        <f>SUMIF('WW Spending Actual'!$B$10:$B$49,'WW Spending Total'!$B29,'WW Spending Actual'!T$10:T$49)+SUMIF('WW Spending Projected'!$B$14:$B$53,'WW Spending Total'!$B29,'WW Spending Projected'!T$14:T$53)</f>
        <v>0</v>
      </c>
      <c r="U29" s="104">
        <f>SUMIF('WW Spending Actual'!$B$10:$B$49,'WW Spending Total'!$B29,'WW Spending Actual'!U$10:U$49)+SUMIF('WW Spending Projected'!$B$14:$B$53,'WW Spending Total'!$B29,'WW Spending Projected'!U$14:U$53)</f>
        <v>0</v>
      </c>
      <c r="V29" s="104">
        <f>SUMIF('WW Spending Actual'!$B$10:$B$49,'WW Spending Total'!$B29,'WW Spending Actual'!V$10:V$49)+SUMIF('WW Spending Projected'!$B$14:$B$53,'WW Spending Total'!$B29,'WW Spending Projected'!V$14:V$53)</f>
        <v>0</v>
      </c>
      <c r="W29" s="104">
        <f>SUMIF('WW Spending Actual'!$B$10:$B$49,'WW Spending Total'!$B29,'WW Spending Actual'!W$10:W$49)+SUMIF('WW Spending Projected'!$B$14:$B$53,'WW Spending Total'!$B29,'WW Spending Projected'!W$14:W$53)</f>
        <v>0</v>
      </c>
      <c r="X29" s="104">
        <f>SUMIF('WW Spending Actual'!$B$10:$B$49,'WW Spending Total'!$B29,'WW Spending Actual'!X$10:X$49)+SUMIF('WW Spending Projected'!$B$14:$B$53,'WW Spending Total'!$B29,'WW Spending Projected'!X$14:X$53)</f>
        <v>0</v>
      </c>
      <c r="Y29" s="104">
        <f>SUMIF('WW Spending Actual'!$B$10:$B$49,'WW Spending Total'!$B29,'WW Spending Actual'!Y$10:Y$49)+SUMIF('WW Spending Projected'!$B$14:$B$53,'WW Spending Total'!$B29,'WW Spending Projected'!Y$14:Y$53)</f>
        <v>0</v>
      </c>
      <c r="Z29" s="104">
        <f>SUMIF('WW Spending Actual'!$B$10:$B$49,'WW Spending Total'!$B29,'WW Spending Actual'!Z$10:Z$49)+SUMIF('WW Spending Projected'!$B$14:$B$53,'WW Spending Total'!$B29,'WW Spending Projected'!Z$14:Z$53)</f>
        <v>0</v>
      </c>
      <c r="AA29" s="104">
        <f>SUMIF('WW Spending Actual'!$B$10:$B$49,'WW Spending Total'!$B29,'WW Spending Actual'!AA$10:AA$49)+SUMIF('WW Spending Projected'!$B$14:$B$53,'WW Spending Total'!$B29,'WW Spending Projected'!AA$14:AA$53)</f>
        <v>0</v>
      </c>
      <c r="AB29" s="104">
        <f>SUMIF('WW Spending Actual'!$B$10:$B$49,'WW Spending Total'!$B29,'WW Spending Actual'!AB$10:AB$49)+SUMIF('WW Spending Projected'!$B$14:$B$53,'WW Spending Total'!$B29,'WW Spending Projected'!AB$14:AB$53)</f>
        <v>0</v>
      </c>
      <c r="AC29" s="104">
        <f>SUMIF('WW Spending Actual'!$B$10:$B$49,'WW Spending Total'!$B29,'WW Spending Actual'!AC$10:AC$49)+SUMIF('WW Spending Projected'!$B$14:$B$53,'WW Spending Total'!$B29,'WW Spending Projected'!AC$14:AC$53)</f>
        <v>0</v>
      </c>
      <c r="AD29" s="104">
        <f>SUMIF('WW Spending Actual'!$B$10:$B$49,'WW Spending Total'!$B29,'WW Spending Actual'!AD$10:AD$49)+SUMIF('WW Spending Projected'!$B$14:$B$53,'WW Spending Total'!$B29,'WW Spending Projected'!AD$14:AD$53)</f>
        <v>0</v>
      </c>
      <c r="AE29" s="104">
        <f>SUMIF('WW Spending Actual'!$B$10:$B$49,'WW Spending Total'!$B29,'WW Spending Actual'!AE$10:AE$49)+SUMIF('WW Spending Projected'!$B$14:$B$53,'WW Spending Total'!$B29,'WW Spending Projected'!AE$14:AE$53)</f>
        <v>0</v>
      </c>
      <c r="AF29" s="104">
        <f>SUMIF('WW Spending Actual'!$B$10:$B$49,'WW Spending Total'!$B29,'WW Spending Actual'!AF$10:AF$49)+SUMIF('WW Spending Projected'!$B$14:$B$53,'WW Spending Total'!$B29,'WW Spending Projected'!AF$14:AF$53)</f>
        <v>0</v>
      </c>
      <c r="AG29" s="105">
        <f>SUMIF('WW Spending Actual'!$B$10:$B$49,'WW Spending Total'!$B29,'WW Spending Actual'!AG$10:AG$49)+SUMIF('WW Spending Projected'!$B$14:$B$53,'WW Spending Total'!$B29,'WW Spending Projected'!AG$14:AG$53)</f>
        <v>0</v>
      </c>
    </row>
    <row r="30" spans="2:33" x14ac:dyDescent="0.2">
      <c r="B30" s="6" t="s">
        <v>43</v>
      </c>
      <c r="C30" s="58"/>
      <c r="D30" s="103">
        <f>SUMIF('WW Spending Actual'!$B$10:$B$49,'WW Spending Total'!$B30,'WW Spending Actual'!D$10:D$49)+SUMIF('WW Spending Projected'!$B$14:$B$53,'WW Spending Total'!$B30,'WW Spending Projected'!D$14:D$53)</f>
        <v>0</v>
      </c>
      <c r="E30" s="418">
        <f>SUMIF('WW Spending Actual'!$B$10:$B$49,'WW Spending Total'!$B30,'WW Spending Actual'!E$10:E$49)+SUMIF('WW Spending Projected'!$B$14:$B$53,'WW Spending Total'!$B30,'WW Spending Projected'!E$14:E$53)</f>
        <v>0</v>
      </c>
      <c r="F30" s="418">
        <f>SUMIF('WW Spending Actual'!$B$10:$B$49,'WW Spending Total'!$B30,'WW Spending Actual'!F$10:F$49)+SUMIF('WW Spending Projected'!$B$14:$B$53,'WW Spending Total'!$B30,'WW Spending Projected'!F$14:F$53)</f>
        <v>0</v>
      </c>
      <c r="G30" s="418">
        <f>SUMIF('WW Spending Actual'!$B$10:$B$49,'WW Spending Total'!$B30,'WW Spending Actual'!G$10:G$49)+SUMIF('WW Spending Projected'!$B$14:$B$53,'WW Spending Total'!$B30,'WW Spending Projected'!G$14:G$53)</f>
        <v>0</v>
      </c>
      <c r="H30" s="105">
        <f>SUMIF('WW Spending Actual'!$B$10:$B$49,'WW Spending Total'!$B30,'WW Spending Actual'!H$10:H$49)+SUMIF('WW Spending Projected'!$B$14:$B$53,'WW Spending Total'!$B30,'WW Spending Projected'!H$14:H$53)</f>
        <v>0</v>
      </c>
      <c r="I30" s="104">
        <f>SUMIF('WW Spending Actual'!$B$10:$B$49,'WW Spending Total'!$B30,'WW Spending Actual'!I$10:I$49)+SUMIF('WW Spending Projected'!$B$14:$B$53,'WW Spending Total'!$B30,'WW Spending Projected'!I$14:I$53)</f>
        <v>0</v>
      </c>
      <c r="J30" s="104">
        <f>SUMIF('WW Spending Actual'!$B$10:$B$49,'WW Spending Total'!$B30,'WW Spending Actual'!J$10:J$49)+SUMIF('WW Spending Projected'!$B$14:$B$53,'WW Spending Total'!$B30,'WW Spending Projected'!J$14:J$53)</f>
        <v>0</v>
      </c>
      <c r="K30" s="104">
        <f>SUMIF('WW Spending Actual'!$B$10:$B$49,'WW Spending Total'!$B30,'WW Spending Actual'!K$10:K$49)+SUMIF('WW Spending Projected'!$B$14:$B$53,'WW Spending Total'!$B30,'WW Spending Projected'!K$14:K$53)</f>
        <v>0</v>
      </c>
      <c r="L30" s="104">
        <f>SUMIF('WW Spending Actual'!$B$10:$B$49,'WW Spending Total'!$B30,'WW Spending Actual'!L$10:L$49)+SUMIF('WW Spending Projected'!$B$14:$B$53,'WW Spending Total'!$B30,'WW Spending Projected'!L$14:L$53)</f>
        <v>0</v>
      </c>
      <c r="M30" s="104">
        <f>SUMIF('WW Spending Actual'!$B$10:$B$49,'WW Spending Total'!$B30,'WW Spending Actual'!M$10:M$49)+SUMIF('WW Spending Projected'!$B$14:$B$53,'WW Spending Total'!$B30,'WW Spending Projected'!M$14:M$53)</f>
        <v>0</v>
      </c>
      <c r="N30" s="104">
        <f>SUMIF('WW Spending Actual'!$B$10:$B$49,'WW Spending Total'!$B30,'WW Spending Actual'!N$10:N$49)+SUMIF('WW Spending Projected'!$B$14:$B$53,'WW Spending Total'!$B30,'WW Spending Projected'!N$14:N$53)</f>
        <v>0</v>
      </c>
      <c r="O30" s="104">
        <f>SUMIF('WW Spending Actual'!$B$10:$B$49,'WW Spending Total'!$B30,'WW Spending Actual'!O$10:O$49)+SUMIF('WW Spending Projected'!$B$14:$B$53,'WW Spending Total'!$B30,'WW Spending Projected'!O$14:O$53)</f>
        <v>0</v>
      </c>
      <c r="P30" s="104">
        <f>SUMIF('WW Spending Actual'!$B$10:$B$49,'WW Spending Total'!$B30,'WW Spending Actual'!P$10:P$49)+SUMIF('WW Spending Projected'!$B$14:$B$53,'WW Spending Total'!$B30,'WW Spending Projected'!P$14:P$53)</f>
        <v>0</v>
      </c>
      <c r="Q30" s="104">
        <f>SUMIF('WW Spending Actual'!$B$10:$B$49,'WW Spending Total'!$B30,'WW Spending Actual'!Q$10:Q$49)+SUMIF('WW Spending Projected'!$B$14:$B$53,'WW Spending Total'!$B30,'WW Spending Projected'!Q$14:Q$53)</f>
        <v>0</v>
      </c>
      <c r="R30" s="104">
        <f>SUMIF('WW Spending Actual'!$B$10:$B$49,'WW Spending Total'!$B30,'WW Spending Actual'!R$10:R$49)+SUMIF('WW Spending Projected'!$B$14:$B$53,'WW Spending Total'!$B30,'WW Spending Projected'!R$14:R$53)</f>
        <v>0</v>
      </c>
      <c r="S30" s="104">
        <f>SUMIF('WW Spending Actual'!$B$10:$B$49,'WW Spending Total'!$B30,'WW Spending Actual'!S$10:S$49)+SUMIF('WW Spending Projected'!$B$14:$B$53,'WW Spending Total'!$B30,'WW Spending Projected'!S$14:S$53)</f>
        <v>0</v>
      </c>
      <c r="T30" s="104">
        <f>SUMIF('WW Spending Actual'!$B$10:$B$49,'WW Spending Total'!$B30,'WW Spending Actual'!T$10:T$49)+SUMIF('WW Spending Projected'!$B$14:$B$53,'WW Spending Total'!$B30,'WW Spending Projected'!T$14:T$53)</f>
        <v>0</v>
      </c>
      <c r="U30" s="104">
        <f>SUMIF('WW Spending Actual'!$B$10:$B$49,'WW Spending Total'!$B30,'WW Spending Actual'!U$10:U$49)+SUMIF('WW Spending Projected'!$B$14:$B$53,'WW Spending Total'!$B30,'WW Spending Projected'!U$14:U$53)</f>
        <v>0</v>
      </c>
      <c r="V30" s="104">
        <f>SUMIF('WW Spending Actual'!$B$10:$B$49,'WW Spending Total'!$B30,'WW Spending Actual'!V$10:V$49)+SUMIF('WW Spending Projected'!$B$14:$B$53,'WW Spending Total'!$B30,'WW Spending Projected'!V$14:V$53)</f>
        <v>0</v>
      </c>
      <c r="W30" s="104">
        <f>SUMIF('WW Spending Actual'!$B$10:$B$49,'WW Spending Total'!$B30,'WW Spending Actual'!W$10:W$49)+SUMIF('WW Spending Projected'!$B$14:$B$53,'WW Spending Total'!$B30,'WW Spending Projected'!W$14:W$53)</f>
        <v>0</v>
      </c>
      <c r="X30" s="104">
        <f>SUMIF('WW Spending Actual'!$B$10:$B$49,'WW Spending Total'!$B30,'WW Spending Actual'!X$10:X$49)+SUMIF('WW Spending Projected'!$B$14:$B$53,'WW Spending Total'!$B30,'WW Spending Projected'!X$14:X$53)</f>
        <v>0</v>
      </c>
      <c r="Y30" s="104">
        <f>SUMIF('WW Spending Actual'!$B$10:$B$49,'WW Spending Total'!$B30,'WW Spending Actual'!Y$10:Y$49)+SUMIF('WW Spending Projected'!$B$14:$B$53,'WW Spending Total'!$B30,'WW Spending Projected'!Y$14:Y$53)</f>
        <v>0</v>
      </c>
      <c r="Z30" s="104">
        <f>SUMIF('WW Spending Actual'!$B$10:$B$49,'WW Spending Total'!$B30,'WW Spending Actual'!Z$10:Z$49)+SUMIF('WW Spending Projected'!$B$14:$B$53,'WW Spending Total'!$B30,'WW Spending Projected'!Z$14:Z$53)</f>
        <v>0</v>
      </c>
      <c r="AA30" s="104">
        <f>SUMIF('WW Spending Actual'!$B$10:$B$49,'WW Spending Total'!$B30,'WW Spending Actual'!AA$10:AA$49)+SUMIF('WW Spending Projected'!$B$14:$B$53,'WW Spending Total'!$B30,'WW Spending Projected'!AA$14:AA$53)</f>
        <v>0</v>
      </c>
      <c r="AB30" s="104">
        <f>SUMIF('WW Spending Actual'!$B$10:$B$49,'WW Spending Total'!$B30,'WW Spending Actual'!AB$10:AB$49)+SUMIF('WW Spending Projected'!$B$14:$B$53,'WW Spending Total'!$B30,'WW Spending Projected'!AB$14:AB$53)</f>
        <v>0</v>
      </c>
      <c r="AC30" s="104">
        <f>SUMIF('WW Spending Actual'!$B$10:$B$49,'WW Spending Total'!$B30,'WW Spending Actual'!AC$10:AC$49)+SUMIF('WW Spending Projected'!$B$14:$B$53,'WW Spending Total'!$B30,'WW Spending Projected'!AC$14:AC$53)</f>
        <v>0</v>
      </c>
      <c r="AD30" s="104">
        <f>SUMIF('WW Spending Actual'!$B$10:$B$49,'WW Spending Total'!$B30,'WW Spending Actual'!AD$10:AD$49)+SUMIF('WW Spending Projected'!$B$14:$B$53,'WW Spending Total'!$B30,'WW Spending Projected'!AD$14:AD$53)</f>
        <v>0</v>
      </c>
      <c r="AE30" s="104">
        <f>SUMIF('WW Spending Actual'!$B$10:$B$49,'WW Spending Total'!$B30,'WW Spending Actual'!AE$10:AE$49)+SUMIF('WW Spending Projected'!$B$14:$B$53,'WW Spending Total'!$B30,'WW Spending Projected'!AE$14:AE$53)</f>
        <v>0</v>
      </c>
      <c r="AF30" s="104">
        <f>SUMIF('WW Spending Actual'!$B$10:$B$49,'WW Spending Total'!$B30,'WW Spending Actual'!AF$10:AF$49)+SUMIF('WW Spending Projected'!$B$14:$B$53,'WW Spending Total'!$B30,'WW Spending Projected'!AF$14:AF$53)</f>
        <v>0</v>
      </c>
      <c r="AG30" s="105">
        <f>SUMIF('WW Spending Actual'!$B$10:$B$49,'WW Spending Total'!$B30,'WW Spending Actual'!AG$10:AG$49)+SUMIF('WW Spending Projected'!$B$14:$B$53,'WW Spending Total'!$B30,'WW Spending Projected'!AG$14:AG$53)</f>
        <v>0</v>
      </c>
    </row>
    <row r="31" spans="2:33" x14ac:dyDescent="0.2">
      <c r="B31" s="25" t="str">
        <f>IFERROR(VLOOKUP(C31,'MEG Def'!$A$42:$B$45,2),"")</f>
        <v xml:space="preserve">New Adult Group </v>
      </c>
      <c r="C31" s="58">
        <v>1</v>
      </c>
      <c r="D31" s="103">
        <f>SUMIF('WW Spending Actual'!$B$10:$B$49,'WW Spending Total'!$B31,'WW Spending Actual'!D$10:D$49)+SUMIF('WW Spending Projected'!$B$14:$B$53,'WW Spending Total'!$B31,'WW Spending Projected'!D$14:D$53)</f>
        <v>277993275</v>
      </c>
      <c r="E31" s="418">
        <f>SUMIF('WW Spending Actual'!$B$10:$B$49,'WW Spending Total'!$B31,'WW Spending Actual'!E$10:E$49)+SUMIF('WW Spending Projected'!$B$14:$B$53,'WW Spending Total'!$B31,'WW Spending Projected'!E$14:E$53)</f>
        <v>390414303</v>
      </c>
      <c r="F31" s="418">
        <f>SUMIF('WW Spending Actual'!$B$10:$B$49,'WW Spending Total'!$B31,'WW Spending Actual'!F$10:F$49)+SUMIF('WW Spending Projected'!$B$14:$B$53,'WW Spending Total'!$B31,'WW Spending Projected'!F$14:F$53)</f>
        <v>265701008</v>
      </c>
      <c r="G31" s="418">
        <f>SUMIF('WW Spending Actual'!$B$10:$B$49,'WW Spending Total'!$B31,'WW Spending Actual'!G$10:G$49)+SUMIF('WW Spending Projected'!$B$14:$B$53,'WW Spending Total'!$B31,'WW Spending Projected'!G$14:G$53)</f>
        <v>286847458</v>
      </c>
      <c r="H31" s="105">
        <f>SUMIF('WW Spending Actual'!$B$10:$B$49,'WW Spending Total'!$B31,'WW Spending Actual'!H$10:H$49)+SUMIF('WW Spending Projected'!$B$14:$B$53,'WW Spending Total'!$B31,'WW Spending Projected'!H$14:H$53)</f>
        <v>355702278</v>
      </c>
      <c r="I31" s="104">
        <f>SUMIF('WW Spending Actual'!$B$10:$B$49,'WW Spending Total'!$B31,'WW Spending Actual'!I$10:I$49)+SUMIF('WW Spending Projected'!$B$14:$B$53,'WW Spending Total'!$B31,'WW Spending Projected'!I$14:I$53)</f>
        <v>0</v>
      </c>
      <c r="J31" s="104">
        <f>SUMIF('WW Spending Actual'!$B$10:$B$49,'WW Spending Total'!$B31,'WW Spending Actual'!J$10:J$49)+SUMIF('WW Spending Projected'!$B$14:$B$53,'WW Spending Total'!$B31,'WW Spending Projected'!J$14:J$53)</f>
        <v>0</v>
      </c>
      <c r="K31" s="104">
        <f>SUMIF('WW Spending Actual'!$B$10:$B$49,'WW Spending Total'!$B31,'WW Spending Actual'!K$10:K$49)+SUMIF('WW Spending Projected'!$B$14:$B$53,'WW Spending Total'!$B31,'WW Spending Projected'!K$14:K$53)</f>
        <v>0</v>
      </c>
      <c r="L31" s="104">
        <f>SUMIF('WW Spending Actual'!$B$10:$B$49,'WW Spending Total'!$B31,'WW Spending Actual'!L$10:L$49)+SUMIF('WW Spending Projected'!$B$14:$B$53,'WW Spending Total'!$B31,'WW Spending Projected'!L$14:L$53)</f>
        <v>0</v>
      </c>
      <c r="M31" s="104">
        <f>SUMIF('WW Spending Actual'!$B$10:$B$49,'WW Spending Total'!$B31,'WW Spending Actual'!M$10:M$49)+SUMIF('WW Spending Projected'!$B$14:$B$53,'WW Spending Total'!$B31,'WW Spending Projected'!M$14:M$53)</f>
        <v>0</v>
      </c>
      <c r="N31" s="104">
        <f>SUMIF('WW Spending Actual'!$B$10:$B$49,'WW Spending Total'!$B31,'WW Spending Actual'!N$10:N$49)+SUMIF('WW Spending Projected'!$B$14:$B$53,'WW Spending Total'!$B31,'WW Spending Projected'!N$14:N$53)</f>
        <v>0</v>
      </c>
      <c r="O31" s="104">
        <f>SUMIF('WW Spending Actual'!$B$10:$B$49,'WW Spending Total'!$B31,'WW Spending Actual'!O$10:O$49)+SUMIF('WW Spending Projected'!$B$14:$B$53,'WW Spending Total'!$B31,'WW Spending Projected'!O$14:O$53)</f>
        <v>0</v>
      </c>
      <c r="P31" s="104">
        <f>SUMIF('WW Spending Actual'!$B$10:$B$49,'WW Spending Total'!$B31,'WW Spending Actual'!P$10:P$49)+SUMIF('WW Spending Projected'!$B$14:$B$53,'WW Spending Total'!$B31,'WW Spending Projected'!P$14:P$53)</f>
        <v>0</v>
      </c>
      <c r="Q31" s="104">
        <f>SUMIF('WW Spending Actual'!$B$10:$B$49,'WW Spending Total'!$B31,'WW Spending Actual'!Q$10:Q$49)+SUMIF('WW Spending Projected'!$B$14:$B$53,'WW Spending Total'!$B31,'WW Spending Projected'!Q$14:Q$53)</f>
        <v>0</v>
      </c>
      <c r="R31" s="104">
        <f>SUMIF('WW Spending Actual'!$B$10:$B$49,'WW Spending Total'!$B31,'WW Spending Actual'!R$10:R$49)+SUMIF('WW Spending Projected'!$B$14:$B$53,'WW Spending Total'!$B31,'WW Spending Projected'!R$14:R$53)</f>
        <v>0</v>
      </c>
      <c r="S31" s="104">
        <f>SUMIF('WW Spending Actual'!$B$10:$B$49,'WW Spending Total'!$B31,'WW Spending Actual'!S$10:S$49)+SUMIF('WW Spending Projected'!$B$14:$B$53,'WW Spending Total'!$B31,'WW Spending Projected'!S$14:S$53)</f>
        <v>0</v>
      </c>
      <c r="T31" s="104">
        <f>SUMIF('WW Spending Actual'!$B$10:$B$49,'WW Spending Total'!$B31,'WW Spending Actual'!T$10:T$49)+SUMIF('WW Spending Projected'!$B$14:$B$53,'WW Spending Total'!$B31,'WW Spending Projected'!T$14:T$53)</f>
        <v>0</v>
      </c>
      <c r="U31" s="104">
        <f>SUMIF('WW Spending Actual'!$B$10:$B$49,'WW Spending Total'!$B31,'WW Spending Actual'!U$10:U$49)+SUMIF('WW Spending Projected'!$B$14:$B$53,'WW Spending Total'!$B31,'WW Spending Projected'!U$14:U$53)</f>
        <v>0</v>
      </c>
      <c r="V31" s="104">
        <f>SUMIF('WW Spending Actual'!$B$10:$B$49,'WW Spending Total'!$B31,'WW Spending Actual'!V$10:V$49)+SUMIF('WW Spending Projected'!$B$14:$B$53,'WW Spending Total'!$B31,'WW Spending Projected'!V$14:V$53)</f>
        <v>0</v>
      </c>
      <c r="W31" s="104">
        <f>SUMIF('WW Spending Actual'!$B$10:$B$49,'WW Spending Total'!$B31,'WW Spending Actual'!W$10:W$49)+SUMIF('WW Spending Projected'!$B$14:$B$53,'WW Spending Total'!$B31,'WW Spending Projected'!W$14:W$53)</f>
        <v>0</v>
      </c>
      <c r="X31" s="104">
        <f>SUMIF('WW Spending Actual'!$B$10:$B$49,'WW Spending Total'!$B31,'WW Spending Actual'!X$10:X$49)+SUMIF('WW Spending Projected'!$B$14:$B$53,'WW Spending Total'!$B31,'WW Spending Projected'!X$14:X$53)</f>
        <v>0</v>
      </c>
      <c r="Y31" s="104">
        <f>SUMIF('WW Spending Actual'!$B$10:$B$49,'WW Spending Total'!$B31,'WW Spending Actual'!Y$10:Y$49)+SUMIF('WW Spending Projected'!$B$14:$B$53,'WW Spending Total'!$B31,'WW Spending Projected'!Y$14:Y$53)</f>
        <v>0</v>
      </c>
      <c r="Z31" s="104">
        <f>SUMIF('WW Spending Actual'!$B$10:$B$49,'WW Spending Total'!$B31,'WW Spending Actual'!Z$10:Z$49)+SUMIF('WW Spending Projected'!$B$14:$B$53,'WW Spending Total'!$B31,'WW Spending Projected'!Z$14:Z$53)</f>
        <v>0</v>
      </c>
      <c r="AA31" s="104">
        <f>SUMIF('WW Spending Actual'!$B$10:$B$49,'WW Spending Total'!$B31,'WW Spending Actual'!AA$10:AA$49)+SUMIF('WW Spending Projected'!$B$14:$B$53,'WW Spending Total'!$B31,'WW Spending Projected'!AA$14:AA$53)</f>
        <v>0</v>
      </c>
      <c r="AB31" s="104">
        <f>SUMIF('WW Spending Actual'!$B$10:$B$49,'WW Spending Total'!$B31,'WW Spending Actual'!AB$10:AB$49)+SUMIF('WW Spending Projected'!$B$14:$B$53,'WW Spending Total'!$B31,'WW Spending Projected'!AB$14:AB$53)</f>
        <v>0</v>
      </c>
      <c r="AC31" s="104">
        <f>SUMIF('WW Spending Actual'!$B$10:$B$49,'WW Spending Total'!$B31,'WW Spending Actual'!AC$10:AC$49)+SUMIF('WW Spending Projected'!$B$14:$B$53,'WW Spending Total'!$B31,'WW Spending Projected'!AC$14:AC$53)</f>
        <v>0</v>
      </c>
      <c r="AD31" s="104">
        <f>SUMIF('WW Spending Actual'!$B$10:$B$49,'WW Spending Total'!$B31,'WW Spending Actual'!AD$10:AD$49)+SUMIF('WW Spending Projected'!$B$14:$B$53,'WW Spending Total'!$B31,'WW Spending Projected'!AD$14:AD$53)</f>
        <v>0</v>
      </c>
      <c r="AE31" s="104">
        <f>SUMIF('WW Spending Actual'!$B$10:$B$49,'WW Spending Total'!$B31,'WW Spending Actual'!AE$10:AE$49)+SUMIF('WW Spending Projected'!$B$14:$B$53,'WW Spending Total'!$B31,'WW Spending Projected'!AE$14:AE$53)</f>
        <v>0</v>
      </c>
      <c r="AF31" s="104">
        <f>SUMIF('WW Spending Actual'!$B$10:$B$49,'WW Spending Total'!$B31,'WW Spending Actual'!AF$10:AF$49)+SUMIF('WW Spending Projected'!$B$14:$B$53,'WW Spending Total'!$B31,'WW Spending Projected'!AF$14:AF$53)</f>
        <v>0</v>
      </c>
      <c r="AG31" s="105">
        <f>SUMIF('WW Spending Actual'!$B$10:$B$49,'WW Spending Total'!$B31,'WW Spending Actual'!AG$10:AG$49)+SUMIF('WW Spending Projected'!$B$14:$B$53,'WW Spending Total'!$B31,'WW Spending Projected'!AG$14:AG$53)</f>
        <v>0</v>
      </c>
    </row>
    <row r="32" spans="2:33" hidden="1" x14ac:dyDescent="0.2">
      <c r="B32" s="25" t="str">
        <f>IFERROR(VLOOKUP(C32,'MEG Def'!$A$42:$B$45,2),"")</f>
        <v/>
      </c>
      <c r="C32" s="58"/>
      <c r="D32" s="103">
        <f>SUMIF('WW Spending Actual'!$B$10:$B$49,'WW Spending Total'!$B32,'WW Spending Actual'!D$10:D$49)+SUMIF('WW Spending Projected'!$B$14:$B$53,'WW Spending Total'!$B32,'WW Spending Projected'!D$14:D$53)</f>
        <v>0</v>
      </c>
      <c r="E32" s="418">
        <f>SUMIF('WW Spending Actual'!$B$10:$B$49,'WW Spending Total'!$B32,'WW Spending Actual'!E$10:E$49)+SUMIF('WW Spending Projected'!$B$14:$B$53,'WW Spending Total'!$B32,'WW Spending Projected'!E$14:E$53)</f>
        <v>0</v>
      </c>
      <c r="F32" s="418">
        <f>SUMIF('WW Spending Actual'!$B$10:$B$49,'WW Spending Total'!$B32,'WW Spending Actual'!F$10:F$49)+SUMIF('WW Spending Projected'!$B$14:$B$53,'WW Spending Total'!$B32,'WW Spending Projected'!F$14:F$53)</f>
        <v>0</v>
      </c>
      <c r="G32" s="418">
        <f>SUMIF('WW Spending Actual'!$B$10:$B$49,'WW Spending Total'!$B32,'WW Spending Actual'!G$10:G$49)+SUMIF('WW Spending Projected'!$B$14:$B$53,'WW Spending Total'!$B32,'WW Spending Projected'!G$14:G$53)</f>
        <v>0</v>
      </c>
      <c r="H32" s="105">
        <f>SUMIF('WW Spending Actual'!$B$10:$B$49,'WW Spending Total'!$B32,'WW Spending Actual'!H$10:H$49)+SUMIF('WW Spending Projected'!$B$14:$B$53,'WW Spending Total'!$B32,'WW Spending Projected'!H$14:H$53)</f>
        <v>0</v>
      </c>
      <c r="I32" s="104">
        <f>SUMIF('WW Spending Actual'!$B$10:$B$49,'WW Spending Total'!$B32,'WW Spending Actual'!I$10:I$49)+SUMIF('WW Spending Projected'!$B$14:$B$53,'WW Spending Total'!$B32,'WW Spending Projected'!I$14:I$53)</f>
        <v>0</v>
      </c>
      <c r="J32" s="104">
        <f>SUMIF('WW Spending Actual'!$B$10:$B$49,'WW Spending Total'!$B32,'WW Spending Actual'!J$10:J$49)+SUMIF('WW Spending Projected'!$B$14:$B$53,'WW Spending Total'!$B32,'WW Spending Projected'!J$14:J$53)</f>
        <v>0</v>
      </c>
      <c r="K32" s="104">
        <f>SUMIF('WW Spending Actual'!$B$10:$B$49,'WW Spending Total'!$B32,'WW Spending Actual'!K$10:K$49)+SUMIF('WW Spending Projected'!$B$14:$B$53,'WW Spending Total'!$B32,'WW Spending Projected'!K$14:K$53)</f>
        <v>0</v>
      </c>
      <c r="L32" s="104">
        <f>SUMIF('WW Spending Actual'!$B$10:$B$49,'WW Spending Total'!$B32,'WW Spending Actual'!L$10:L$49)+SUMIF('WW Spending Projected'!$B$14:$B$53,'WW Spending Total'!$B32,'WW Spending Projected'!L$14:L$53)</f>
        <v>0</v>
      </c>
      <c r="M32" s="104">
        <f>SUMIF('WW Spending Actual'!$B$10:$B$49,'WW Spending Total'!$B32,'WW Spending Actual'!M$10:M$49)+SUMIF('WW Spending Projected'!$B$14:$B$53,'WW Spending Total'!$B32,'WW Spending Projected'!M$14:M$53)</f>
        <v>0</v>
      </c>
      <c r="N32" s="104">
        <f>SUMIF('WW Spending Actual'!$B$10:$B$49,'WW Spending Total'!$B32,'WW Spending Actual'!N$10:N$49)+SUMIF('WW Spending Projected'!$B$14:$B$53,'WW Spending Total'!$B32,'WW Spending Projected'!N$14:N$53)</f>
        <v>0</v>
      </c>
      <c r="O32" s="104">
        <f>SUMIF('WW Spending Actual'!$B$10:$B$49,'WW Spending Total'!$B32,'WW Spending Actual'!O$10:O$49)+SUMIF('WW Spending Projected'!$B$14:$B$53,'WW Spending Total'!$B32,'WW Spending Projected'!O$14:O$53)</f>
        <v>0</v>
      </c>
      <c r="P32" s="104">
        <f>SUMIF('WW Spending Actual'!$B$10:$B$49,'WW Spending Total'!$B32,'WW Spending Actual'!P$10:P$49)+SUMIF('WW Spending Projected'!$B$14:$B$53,'WW Spending Total'!$B32,'WW Spending Projected'!P$14:P$53)</f>
        <v>0</v>
      </c>
      <c r="Q32" s="104">
        <f>SUMIF('WW Spending Actual'!$B$10:$B$49,'WW Spending Total'!$B32,'WW Spending Actual'!Q$10:Q$49)+SUMIF('WW Spending Projected'!$B$14:$B$53,'WW Spending Total'!$B32,'WW Spending Projected'!Q$14:Q$53)</f>
        <v>0</v>
      </c>
      <c r="R32" s="104">
        <f>SUMIF('WW Spending Actual'!$B$10:$B$49,'WW Spending Total'!$B32,'WW Spending Actual'!R$10:R$49)+SUMIF('WW Spending Projected'!$B$14:$B$53,'WW Spending Total'!$B32,'WW Spending Projected'!R$14:R$53)</f>
        <v>0</v>
      </c>
      <c r="S32" s="104">
        <f>SUMIF('WW Spending Actual'!$B$10:$B$49,'WW Spending Total'!$B32,'WW Spending Actual'!S$10:S$49)+SUMIF('WW Spending Projected'!$B$14:$B$53,'WW Spending Total'!$B32,'WW Spending Projected'!S$14:S$53)</f>
        <v>0</v>
      </c>
      <c r="T32" s="104">
        <f>SUMIF('WW Spending Actual'!$B$10:$B$49,'WW Spending Total'!$B32,'WW Spending Actual'!T$10:T$49)+SUMIF('WW Spending Projected'!$B$14:$B$53,'WW Spending Total'!$B32,'WW Spending Projected'!T$14:T$53)</f>
        <v>0</v>
      </c>
      <c r="U32" s="104">
        <f>SUMIF('WW Spending Actual'!$B$10:$B$49,'WW Spending Total'!$B32,'WW Spending Actual'!U$10:U$49)+SUMIF('WW Spending Projected'!$B$14:$B$53,'WW Spending Total'!$B32,'WW Spending Projected'!U$14:U$53)</f>
        <v>0</v>
      </c>
      <c r="V32" s="104">
        <f>SUMIF('WW Spending Actual'!$B$10:$B$49,'WW Spending Total'!$B32,'WW Spending Actual'!V$10:V$49)+SUMIF('WW Spending Projected'!$B$14:$B$53,'WW Spending Total'!$B32,'WW Spending Projected'!V$14:V$53)</f>
        <v>0</v>
      </c>
      <c r="W32" s="104">
        <f>SUMIF('WW Spending Actual'!$B$10:$B$49,'WW Spending Total'!$B32,'WW Spending Actual'!W$10:W$49)+SUMIF('WW Spending Projected'!$B$14:$B$53,'WW Spending Total'!$B32,'WW Spending Projected'!W$14:W$53)</f>
        <v>0</v>
      </c>
      <c r="X32" s="104">
        <f>SUMIF('WW Spending Actual'!$B$10:$B$49,'WW Spending Total'!$B32,'WW Spending Actual'!X$10:X$49)+SUMIF('WW Spending Projected'!$B$14:$B$53,'WW Spending Total'!$B32,'WW Spending Projected'!X$14:X$53)</f>
        <v>0</v>
      </c>
      <c r="Y32" s="104">
        <f>SUMIF('WW Spending Actual'!$B$10:$B$49,'WW Spending Total'!$B32,'WW Spending Actual'!Y$10:Y$49)+SUMIF('WW Spending Projected'!$B$14:$B$53,'WW Spending Total'!$B32,'WW Spending Projected'!Y$14:Y$53)</f>
        <v>0</v>
      </c>
      <c r="Z32" s="104">
        <f>SUMIF('WW Spending Actual'!$B$10:$B$49,'WW Spending Total'!$B32,'WW Spending Actual'!Z$10:Z$49)+SUMIF('WW Spending Projected'!$B$14:$B$53,'WW Spending Total'!$B32,'WW Spending Projected'!Z$14:Z$53)</f>
        <v>0</v>
      </c>
      <c r="AA32" s="104">
        <f>SUMIF('WW Spending Actual'!$B$10:$B$49,'WW Spending Total'!$B32,'WW Spending Actual'!AA$10:AA$49)+SUMIF('WW Spending Projected'!$B$14:$B$53,'WW Spending Total'!$B32,'WW Spending Projected'!AA$14:AA$53)</f>
        <v>0</v>
      </c>
      <c r="AB32" s="104">
        <f>SUMIF('WW Spending Actual'!$B$10:$B$49,'WW Spending Total'!$B32,'WW Spending Actual'!AB$10:AB$49)+SUMIF('WW Spending Projected'!$B$14:$B$53,'WW Spending Total'!$B32,'WW Spending Projected'!AB$14:AB$53)</f>
        <v>0</v>
      </c>
      <c r="AC32" s="104">
        <f>SUMIF('WW Spending Actual'!$B$10:$B$49,'WW Spending Total'!$B32,'WW Spending Actual'!AC$10:AC$49)+SUMIF('WW Spending Projected'!$B$14:$B$53,'WW Spending Total'!$B32,'WW Spending Projected'!AC$14:AC$53)</f>
        <v>0</v>
      </c>
      <c r="AD32" s="104">
        <f>SUMIF('WW Spending Actual'!$B$10:$B$49,'WW Spending Total'!$B32,'WW Spending Actual'!AD$10:AD$49)+SUMIF('WW Spending Projected'!$B$14:$B$53,'WW Spending Total'!$B32,'WW Spending Projected'!AD$14:AD$53)</f>
        <v>0</v>
      </c>
      <c r="AE32" s="104">
        <f>SUMIF('WW Spending Actual'!$B$10:$B$49,'WW Spending Total'!$B32,'WW Spending Actual'!AE$10:AE$49)+SUMIF('WW Spending Projected'!$B$14:$B$53,'WW Spending Total'!$B32,'WW Spending Projected'!AE$14:AE$53)</f>
        <v>0</v>
      </c>
      <c r="AF32" s="104">
        <f>SUMIF('WW Spending Actual'!$B$10:$B$49,'WW Spending Total'!$B32,'WW Spending Actual'!AF$10:AF$49)+SUMIF('WW Spending Projected'!$B$14:$B$53,'WW Spending Total'!$B32,'WW Spending Projected'!AF$14:AF$53)</f>
        <v>0</v>
      </c>
      <c r="AG32" s="105">
        <f>SUMIF('WW Spending Actual'!$B$10:$B$49,'WW Spending Total'!$B32,'WW Spending Actual'!AG$10:AG$49)+SUMIF('WW Spending Projected'!$B$14:$B$53,'WW Spending Total'!$B32,'WW Spending Projected'!AG$14:AG$53)</f>
        <v>0</v>
      </c>
    </row>
    <row r="33" spans="2:33" hidden="1" x14ac:dyDescent="0.2">
      <c r="B33" s="25" t="str">
        <f>IFERROR(VLOOKUP(C33,'MEG Def'!$A$42:$B$45,2),"")</f>
        <v/>
      </c>
      <c r="C33" s="58"/>
      <c r="D33" s="103">
        <f>SUMIF('WW Spending Actual'!$B$10:$B$49,'WW Spending Total'!$B33,'WW Spending Actual'!D$10:D$49)+SUMIF('WW Spending Projected'!$B$14:$B$53,'WW Spending Total'!$B33,'WW Spending Projected'!D$14:D$53)</f>
        <v>0</v>
      </c>
      <c r="E33" s="418">
        <f>SUMIF('WW Spending Actual'!$B$10:$B$49,'WW Spending Total'!$B33,'WW Spending Actual'!E$10:E$49)+SUMIF('WW Spending Projected'!$B$14:$B$53,'WW Spending Total'!$B33,'WW Spending Projected'!E$14:E$53)</f>
        <v>0</v>
      </c>
      <c r="F33" s="418">
        <f>SUMIF('WW Spending Actual'!$B$10:$B$49,'WW Spending Total'!$B33,'WW Spending Actual'!F$10:F$49)+SUMIF('WW Spending Projected'!$B$14:$B$53,'WW Spending Total'!$B33,'WW Spending Projected'!F$14:F$53)</f>
        <v>0</v>
      </c>
      <c r="G33" s="418">
        <f>SUMIF('WW Spending Actual'!$B$10:$B$49,'WW Spending Total'!$B33,'WW Spending Actual'!G$10:G$49)+SUMIF('WW Spending Projected'!$B$14:$B$53,'WW Spending Total'!$B33,'WW Spending Projected'!G$14:G$53)</f>
        <v>0</v>
      </c>
      <c r="H33" s="105">
        <f>SUMIF('WW Spending Actual'!$B$10:$B$49,'WW Spending Total'!$B33,'WW Spending Actual'!H$10:H$49)+SUMIF('WW Spending Projected'!$B$14:$B$53,'WW Spending Total'!$B33,'WW Spending Projected'!H$14:H$53)</f>
        <v>0</v>
      </c>
      <c r="I33" s="104">
        <f>SUMIF('WW Spending Actual'!$B$10:$B$49,'WW Spending Total'!$B33,'WW Spending Actual'!I$10:I$49)+SUMIF('WW Spending Projected'!$B$14:$B$53,'WW Spending Total'!$B33,'WW Spending Projected'!I$14:I$53)</f>
        <v>0</v>
      </c>
      <c r="J33" s="104">
        <f>SUMIF('WW Spending Actual'!$B$10:$B$49,'WW Spending Total'!$B33,'WW Spending Actual'!J$10:J$49)+SUMIF('WW Spending Projected'!$B$14:$B$53,'WW Spending Total'!$B33,'WW Spending Projected'!J$14:J$53)</f>
        <v>0</v>
      </c>
      <c r="K33" s="104">
        <f>SUMIF('WW Spending Actual'!$B$10:$B$49,'WW Spending Total'!$B33,'WW Spending Actual'!K$10:K$49)+SUMIF('WW Spending Projected'!$B$14:$B$53,'WW Spending Total'!$B33,'WW Spending Projected'!K$14:K$53)</f>
        <v>0</v>
      </c>
      <c r="L33" s="104">
        <f>SUMIF('WW Spending Actual'!$B$10:$B$49,'WW Spending Total'!$B33,'WW Spending Actual'!L$10:L$49)+SUMIF('WW Spending Projected'!$B$14:$B$53,'WW Spending Total'!$B33,'WW Spending Projected'!L$14:L$53)</f>
        <v>0</v>
      </c>
      <c r="M33" s="104">
        <f>SUMIF('WW Spending Actual'!$B$10:$B$49,'WW Spending Total'!$B33,'WW Spending Actual'!M$10:M$49)+SUMIF('WW Spending Projected'!$B$14:$B$53,'WW Spending Total'!$B33,'WW Spending Projected'!M$14:M$53)</f>
        <v>0</v>
      </c>
      <c r="N33" s="104">
        <f>SUMIF('WW Spending Actual'!$B$10:$B$49,'WW Spending Total'!$B33,'WW Spending Actual'!N$10:N$49)+SUMIF('WW Spending Projected'!$B$14:$B$53,'WW Spending Total'!$B33,'WW Spending Projected'!N$14:N$53)</f>
        <v>0</v>
      </c>
      <c r="O33" s="104">
        <f>SUMIF('WW Spending Actual'!$B$10:$B$49,'WW Spending Total'!$B33,'WW Spending Actual'!O$10:O$49)+SUMIF('WW Spending Projected'!$B$14:$B$53,'WW Spending Total'!$B33,'WW Spending Projected'!O$14:O$53)</f>
        <v>0</v>
      </c>
      <c r="P33" s="104">
        <f>SUMIF('WW Spending Actual'!$B$10:$B$49,'WW Spending Total'!$B33,'WW Spending Actual'!P$10:P$49)+SUMIF('WW Spending Projected'!$B$14:$B$53,'WW Spending Total'!$B33,'WW Spending Projected'!P$14:P$53)</f>
        <v>0</v>
      </c>
      <c r="Q33" s="104">
        <f>SUMIF('WW Spending Actual'!$B$10:$B$49,'WW Spending Total'!$B33,'WW Spending Actual'!Q$10:Q$49)+SUMIF('WW Spending Projected'!$B$14:$B$53,'WW Spending Total'!$B33,'WW Spending Projected'!Q$14:Q$53)</f>
        <v>0</v>
      </c>
      <c r="R33" s="104">
        <f>SUMIF('WW Spending Actual'!$B$10:$B$49,'WW Spending Total'!$B33,'WW Spending Actual'!R$10:R$49)+SUMIF('WW Spending Projected'!$B$14:$B$53,'WW Spending Total'!$B33,'WW Spending Projected'!R$14:R$53)</f>
        <v>0</v>
      </c>
      <c r="S33" s="104">
        <f>SUMIF('WW Spending Actual'!$B$10:$B$49,'WW Spending Total'!$B33,'WW Spending Actual'!S$10:S$49)+SUMIF('WW Spending Projected'!$B$14:$B$53,'WW Spending Total'!$B33,'WW Spending Projected'!S$14:S$53)</f>
        <v>0</v>
      </c>
      <c r="T33" s="104">
        <f>SUMIF('WW Spending Actual'!$B$10:$B$49,'WW Spending Total'!$B33,'WW Spending Actual'!T$10:T$49)+SUMIF('WW Spending Projected'!$B$14:$B$53,'WW Spending Total'!$B33,'WW Spending Projected'!T$14:T$53)</f>
        <v>0</v>
      </c>
      <c r="U33" s="104">
        <f>SUMIF('WW Spending Actual'!$B$10:$B$49,'WW Spending Total'!$B33,'WW Spending Actual'!U$10:U$49)+SUMIF('WW Spending Projected'!$B$14:$B$53,'WW Spending Total'!$B33,'WW Spending Projected'!U$14:U$53)</f>
        <v>0</v>
      </c>
      <c r="V33" s="104">
        <f>SUMIF('WW Spending Actual'!$B$10:$B$49,'WW Spending Total'!$B33,'WW Spending Actual'!V$10:V$49)+SUMIF('WW Spending Projected'!$B$14:$B$53,'WW Spending Total'!$B33,'WW Spending Projected'!V$14:V$53)</f>
        <v>0</v>
      </c>
      <c r="W33" s="104">
        <f>SUMIF('WW Spending Actual'!$B$10:$B$49,'WW Spending Total'!$B33,'WW Spending Actual'!W$10:W$49)+SUMIF('WW Spending Projected'!$B$14:$B$53,'WW Spending Total'!$B33,'WW Spending Projected'!W$14:W$53)</f>
        <v>0</v>
      </c>
      <c r="X33" s="104">
        <f>SUMIF('WW Spending Actual'!$B$10:$B$49,'WW Spending Total'!$B33,'WW Spending Actual'!X$10:X$49)+SUMIF('WW Spending Projected'!$B$14:$B$53,'WW Spending Total'!$B33,'WW Spending Projected'!X$14:X$53)</f>
        <v>0</v>
      </c>
      <c r="Y33" s="104">
        <f>SUMIF('WW Spending Actual'!$B$10:$B$49,'WW Spending Total'!$B33,'WW Spending Actual'!Y$10:Y$49)+SUMIF('WW Spending Projected'!$B$14:$B$53,'WW Spending Total'!$B33,'WW Spending Projected'!Y$14:Y$53)</f>
        <v>0</v>
      </c>
      <c r="Z33" s="104">
        <f>SUMIF('WW Spending Actual'!$B$10:$B$49,'WW Spending Total'!$B33,'WW Spending Actual'!Z$10:Z$49)+SUMIF('WW Spending Projected'!$B$14:$B$53,'WW Spending Total'!$B33,'WW Spending Projected'!Z$14:Z$53)</f>
        <v>0</v>
      </c>
      <c r="AA33" s="104">
        <f>SUMIF('WW Spending Actual'!$B$10:$B$49,'WW Spending Total'!$B33,'WW Spending Actual'!AA$10:AA$49)+SUMIF('WW Spending Projected'!$B$14:$B$53,'WW Spending Total'!$B33,'WW Spending Projected'!AA$14:AA$53)</f>
        <v>0</v>
      </c>
      <c r="AB33" s="104">
        <f>SUMIF('WW Spending Actual'!$B$10:$B$49,'WW Spending Total'!$B33,'WW Spending Actual'!AB$10:AB$49)+SUMIF('WW Spending Projected'!$B$14:$B$53,'WW Spending Total'!$B33,'WW Spending Projected'!AB$14:AB$53)</f>
        <v>0</v>
      </c>
      <c r="AC33" s="104">
        <f>SUMIF('WW Spending Actual'!$B$10:$B$49,'WW Spending Total'!$B33,'WW Spending Actual'!AC$10:AC$49)+SUMIF('WW Spending Projected'!$B$14:$B$53,'WW Spending Total'!$B33,'WW Spending Projected'!AC$14:AC$53)</f>
        <v>0</v>
      </c>
      <c r="AD33" s="104">
        <f>SUMIF('WW Spending Actual'!$B$10:$B$49,'WW Spending Total'!$B33,'WW Spending Actual'!AD$10:AD$49)+SUMIF('WW Spending Projected'!$B$14:$B$53,'WW Spending Total'!$B33,'WW Spending Projected'!AD$14:AD$53)</f>
        <v>0</v>
      </c>
      <c r="AE33" s="104">
        <f>SUMIF('WW Spending Actual'!$B$10:$B$49,'WW Spending Total'!$B33,'WW Spending Actual'!AE$10:AE$49)+SUMIF('WW Spending Projected'!$B$14:$B$53,'WW Spending Total'!$B33,'WW Spending Projected'!AE$14:AE$53)</f>
        <v>0</v>
      </c>
      <c r="AF33" s="104">
        <f>SUMIF('WW Spending Actual'!$B$10:$B$49,'WW Spending Total'!$B33,'WW Spending Actual'!AF$10:AF$49)+SUMIF('WW Spending Projected'!$B$14:$B$53,'WW Spending Total'!$B33,'WW Spending Projected'!AF$14:AF$53)</f>
        <v>0</v>
      </c>
      <c r="AG33" s="105">
        <f>SUMIF('WW Spending Actual'!$B$10:$B$49,'WW Spending Total'!$B33,'WW Spending Actual'!AG$10:AG$49)+SUMIF('WW Spending Projected'!$B$14:$B$53,'WW Spending Total'!$B33,'WW Spending Projected'!AG$14:AG$53)</f>
        <v>0</v>
      </c>
    </row>
    <row r="34" spans="2:33" hidden="1" x14ac:dyDescent="0.2">
      <c r="B34" s="24"/>
      <c r="C34" s="58"/>
      <c r="D34" s="103">
        <f>SUMIF('WW Spending Actual'!$B$10:$B$49,'WW Spending Total'!$B34,'WW Spending Actual'!D$10:D$49)+SUMIF('WW Spending Projected'!$B$14:$B$53,'WW Spending Total'!$B34,'WW Spending Projected'!D$14:D$53)</f>
        <v>0</v>
      </c>
      <c r="E34" s="418">
        <f>SUMIF('WW Spending Actual'!$B$10:$B$49,'WW Spending Total'!$B34,'WW Spending Actual'!E$10:E$49)+SUMIF('WW Spending Projected'!$B$14:$B$53,'WW Spending Total'!$B34,'WW Spending Projected'!E$14:E$53)</f>
        <v>0</v>
      </c>
      <c r="F34" s="418">
        <f>SUMIF('WW Spending Actual'!$B$10:$B$49,'WW Spending Total'!$B34,'WW Spending Actual'!F$10:F$49)+SUMIF('WW Spending Projected'!$B$14:$B$53,'WW Spending Total'!$B34,'WW Spending Projected'!F$14:F$53)</f>
        <v>0</v>
      </c>
      <c r="G34" s="418">
        <f>SUMIF('WW Spending Actual'!$B$10:$B$49,'WW Spending Total'!$B34,'WW Spending Actual'!G$10:G$49)+SUMIF('WW Spending Projected'!$B$14:$B$53,'WW Spending Total'!$B34,'WW Spending Projected'!G$14:G$53)</f>
        <v>0</v>
      </c>
      <c r="H34" s="105">
        <f>SUMIF('WW Spending Actual'!$B$10:$B$49,'WW Spending Total'!$B34,'WW Spending Actual'!H$10:H$49)+SUMIF('WW Spending Projected'!$B$14:$B$53,'WW Spending Total'!$B34,'WW Spending Projected'!H$14:H$53)</f>
        <v>0</v>
      </c>
      <c r="I34" s="104">
        <f>SUMIF('WW Spending Actual'!$B$10:$B$49,'WW Spending Total'!$B34,'WW Spending Actual'!I$10:I$49)+SUMIF('WW Spending Projected'!$B$14:$B$53,'WW Spending Total'!$B34,'WW Spending Projected'!I$14:I$53)</f>
        <v>0</v>
      </c>
      <c r="J34" s="104">
        <f>SUMIF('WW Spending Actual'!$B$10:$B$49,'WW Spending Total'!$B34,'WW Spending Actual'!J$10:J$49)+SUMIF('WW Spending Projected'!$B$14:$B$53,'WW Spending Total'!$B34,'WW Spending Projected'!J$14:J$53)</f>
        <v>0</v>
      </c>
      <c r="K34" s="104">
        <f>SUMIF('WW Spending Actual'!$B$10:$B$49,'WW Spending Total'!$B34,'WW Spending Actual'!K$10:K$49)+SUMIF('WW Spending Projected'!$B$14:$B$53,'WW Spending Total'!$B34,'WW Spending Projected'!K$14:K$53)</f>
        <v>0</v>
      </c>
      <c r="L34" s="104">
        <f>SUMIF('WW Spending Actual'!$B$10:$B$49,'WW Spending Total'!$B34,'WW Spending Actual'!L$10:L$49)+SUMIF('WW Spending Projected'!$B$14:$B$53,'WW Spending Total'!$B34,'WW Spending Projected'!L$14:L$53)</f>
        <v>0</v>
      </c>
      <c r="M34" s="104">
        <f>SUMIF('WW Spending Actual'!$B$10:$B$49,'WW Spending Total'!$B34,'WW Spending Actual'!M$10:M$49)+SUMIF('WW Spending Projected'!$B$14:$B$53,'WW Spending Total'!$B34,'WW Spending Projected'!M$14:M$53)</f>
        <v>0</v>
      </c>
      <c r="N34" s="104">
        <f>SUMIF('WW Spending Actual'!$B$10:$B$49,'WW Spending Total'!$B34,'WW Spending Actual'!N$10:N$49)+SUMIF('WW Spending Projected'!$B$14:$B$53,'WW Spending Total'!$B34,'WW Spending Projected'!N$14:N$53)</f>
        <v>0</v>
      </c>
      <c r="O34" s="104">
        <f>SUMIF('WW Spending Actual'!$B$10:$B$49,'WW Spending Total'!$B34,'WW Spending Actual'!O$10:O$49)+SUMIF('WW Spending Projected'!$B$14:$B$53,'WW Spending Total'!$B34,'WW Spending Projected'!O$14:O$53)</f>
        <v>0</v>
      </c>
      <c r="P34" s="104">
        <f>SUMIF('WW Spending Actual'!$B$10:$B$49,'WW Spending Total'!$B34,'WW Spending Actual'!P$10:P$49)+SUMIF('WW Spending Projected'!$B$14:$B$53,'WW Spending Total'!$B34,'WW Spending Projected'!P$14:P$53)</f>
        <v>0</v>
      </c>
      <c r="Q34" s="104">
        <f>SUMIF('WW Spending Actual'!$B$10:$B$49,'WW Spending Total'!$B34,'WW Spending Actual'!Q$10:Q$49)+SUMIF('WW Spending Projected'!$B$14:$B$53,'WW Spending Total'!$B34,'WW Spending Projected'!Q$14:Q$53)</f>
        <v>0</v>
      </c>
      <c r="R34" s="104">
        <f>SUMIF('WW Spending Actual'!$B$10:$B$49,'WW Spending Total'!$B34,'WW Spending Actual'!R$10:R$49)+SUMIF('WW Spending Projected'!$B$14:$B$53,'WW Spending Total'!$B34,'WW Spending Projected'!R$14:R$53)</f>
        <v>0</v>
      </c>
      <c r="S34" s="104">
        <f>SUMIF('WW Spending Actual'!$B$10:$B$49,'WW Spending Total'!$B34,'WW Spending Actual'!S$10:S$49)+SUMIF('WW Spending Projected'!$B$14:$B$53,'WW Spending Total'!$B34,'WW Spending Projected'!S$14:S$53)</f>
        <v>0</v>
      </c>
      <c r="T34" s="104">
        <f>SUMIF('WW Spending Actual'!$B$10:$B$49,'WW Spending Total'!$B34,'WW Spending Actual'!T$10:T$49)+SUMIF('WW Spending Projected'!$B$14:$B$53,'WW Spending Total'!$B34,'WW Spending Projected'!T$14:T$53)</f>
        <v>0</v>
      </c>
      <c r="U34" s="104">
        <f>SUMIF('WW Spending Actual'!$B$10:$B$49,'WW Spending Total'!$B34,'WW Spending Actual'!U$10:U$49)+SUMIF('WW Spending Projected'!$B$14:$B$53,'WW Spending Total'!$B34,'WW Spending Projected'!U$14:U$53)</f>
        <v>0</v>
      </c>
      <c r="V34" s="104">
        <f>SUMIF('WW Spending Actual'!$B$10:$B$49,'WW Spending Total'!$B34,'WW Spending Actual'!V$10:V$49)+SUMIF('WW Spending Projected'!$B$14:$B$53,'WW Spending Total'!$B34,'WW Spending Projected'!V$14:V$53)</f>
        <v>0</v>
      </c>
      <c r="W34" s="104">
        <f>SUMIF('WW Spending Actual'!$B$10:$B$49,'WW Spending Total'!$B34,'WW Spending Actual'!W$10:W$49)+SUMIF('WW Spending Projected'!$B$14:$B$53,'WW Spending Total'!$B34,'WW Spending Projected'!W$14:W$53)</f>
        <v>0</v>
      </c>
      <c r="X34" s="104">
        <f>SUMIF('WW Spending Actual'!$B$10:$B$49,'WW Spending Total'!$B34,'WW Spending Actual'!X$10:X$49)+SUMIF('WW Spending Projected'!$B$14:$B$53,'WW Spending Total'!$B34,'WW Spending Projected'!X$14:X$53)</f>
        <v>0</v>
      </c>
      <c r="Y34" s="104">
        <f>SUMIF('WW Spending Actual'!$B$10:$B$49,'WW Spending Total'!$B34,'WW Spending Actual'!Y$10:Y$49)+SUMIF('WW Spending Projected'!$B$14:$B$53,'WW Spending Total'!$B34,'WW Spending Projected'!Y$14:Y$53)</f>
        <v>0</v>
      </c>
      <c r="Z34" s="104">
        <f>SUMIF('WW Spending Actual'!$B$10:$B$49,'WW Spending Total'!$B34,'WW Spending Actual'!Z$10:Z$49)+SUMIF('WW Spending Projected'!$B$14:$B$53,'WW Spending Total'!$B34,'WW Spending Projected'!Z$14:Z$53)</f>
        <v>0</v>
      </c>
      <c r="AA34" s="104">
        <f>SUMIF('WW Spending Actual'!$B$10:$B$49,'WW Spending Total'!$B34,'WW Spending Actual'!AA$10:AA$49)+SUMIF('WW Spending Projected'!$B$14:$B$53,'WW Spending Total'!$B34,'WW Spending Projected'!AA$14:AA$53)</f>
        <v>0</v>
      </c>
      <c r="AB34" s="104">
        <f>SUMIF('WW Spending Actual'!$B$10:$B$49,'WW Spending Total'!$B34,'WW Spending Actual'!AB$10:AB$49)+SUMIF('WW Spending Projected'!$B$14:$B$53,'WW Spending Total'!$B34,'WW Spending Projected'!AB$14:AB$53)</f>
        <v>0</v>
      </c>
      <c r="AC34" s="104">
        <f>SUMIF('WW Spending Actual'!$B$10:$B$49,'WW Spending Total'!$B34,'WW Spending Actual'!AC$10:AC$49)+SUMIF('WW Spending Projected'!$B$14:$B$53,'WW Spending Total'!$B34,'WW Spending Projected'!AC$14:AC$53)</f>
        <v>0</v>
      </c>
      <c r="AD34" s="104">
        <f>SUMIF('WW Spending Actual'!$B$10:$B$49,'WW Spending Total'!$B34,'WW Spending Actual'!AD$10:AD$49)+SUMIF('WW Spending Projected'!$B$14:$B$53,'WW Spending Total'!$B34,'WW Spending Projected'!AD$14:AD$53)</f>
        <v>0</v>
      </c>
      <c r="AE34" s="104">
        <f>SUMIF('WW Spending Actual'!$B$10:$B$49,'WW Spending Total'!$B34,'WW Spending Actual'!AE$10:AE$49)+SUMIF('WW Spending Projected'!$B$14:$B$53,'WW Spending Total'!$B34,'WW Spending Projected'!AE$14:AE$53)</f>
        <v>0</v>
      </c>
      <c r="AF34" s="104">
        <f>SUMIF('WW Spending Actual'!$B$10:$B$49,'WW Spending Total'!$B34,'WW Spending Actual'!AF$10:AF$49)+SUMIF('WW Spending Projected'!$B$14:$B$53,'WW Spending Total'!$B34,'WW Spending Projected'!AF$14:AF$53)</f>
        <v>0</v>
      </c>
      <c r="AG34" s="105">
        <f>SUMIF('WW Spending Actual'!$B$10:$B$49,'WW Spending Total'!$B34,'WW Spending Actual'!AG$10:AG$49)+SUMIF('WW Spending Projected'!$B$14:$B$53,'WW Spending Total'!$B34,'WW Spending Projected'!AG$14:AG$53)</f>
        <v>0</v>
      </c>
    </row>
    <row r="35" spans="2:33" hidden="1" x14ac:dyDescent="0.2">
      <c r="B35" s="6" t="s">
        <v>42</v>
      </c>
      <c r="C35" s="58"/>
      <c r="D35" s="103">
        <f>SUMIF('WW Spending Actual'!$B$10:$B$49,'WW Spending Total'!$B35,'WW Spending Actual'!D$10:D$49)+SUMIF('WW Spending Projected'!$B$14:$B$53,'WW Spending Total'!$B35,'WW Spending Projected'!D$14:D$53)</f>
        <v>0</v>
      </c>
      <c r="E35" s="418">
        <f>SUMIF('WW Spending Actual'!$B$10:$B$49,'WW Spending Total'!$B35,'WW Spending Actual'!E$10:E$49)+SUMIF('WW Spending Projected'!$B$14:$B$53,'WW Spending Total'!$B35,'WW Spending Projected'!E$14:E$53)</f>
        <v>0</v>
      </c>
      <c r="F35" s="418">
        <f>SUMIF('WW Spending Actual'!$B$10:$B$49,'WW Spending Total'!$B35,'WW Spending Actual'!F$10:F$49)+SUMIF('WW Spending Projected'!$B$14:$B$53,'WW Spending Total'!$B35,'WW Spending Projected'!F$14:F$53)</f>
        <v>0</v>
      </c>
      <c r="G35" s="418">
        <f>SUMIF('WW Spending Actual'!$B$10:$B$49,'WW Spending Total'!$B35,'WW Spending Actual'!G$10:G$49)+SUMIF('WW Spending Projected'!$B$14:$B$53,'WW Spending Total'!$B35,'WW Spending Projected'!G$14:G$53)</f>
        <v>0</v>
      </c>
      <c r="H35" s="105">
        <f>SUMIF('WW Spending Actual'!$B$10:$B$49,'WW Spending Total'!$B35,'WW Spending Actual'!H$10:H$49)+SUMIF('WW Spending Projected'!$B$14:$B$53,'WW Spending Total'!$B35,'WW Spending Projected'!H$14:H$53)</f>
        <v>0</v>
      </c>
      <c r="I35" s="104">
        <f>SUMIF('WW Spending Actual'!$B$10:$B$49,'WW Spending Total'!$B35,'WW Spending Actual'!I$10:I$49)+SUMIF('WW Spending Projected'!$B$14:$B$53,'WW Spending Total'!$B35,'WW Spending Projected'!I$14:I$53)</f>
        <v>0</v>
      </c>
      <c r="J35" s="104">
        <f>SUMIF('WW Spending Actual'!$B$10:$B$49,'WW Spending Total'!$B35,'WW Spending Actual'!J$10:J$49)+SUMIF('WW Spending Projected'!$B$14:$B$53,'WW Spending Total'!$B35,'WW Spending Projected'!J$14:J$53)</f>
        <v>0</v>
      </c>
      <c r="K35" s="104">
        <f>SUMIF('WW Spending Actual'!$B$10:$B$49,'WW Spending Total'!$B35,'WW Spending Actual'!K$10:K$49)+SUMIF('WW Spending Projected'!$B$14:$B$53,'WW Spending Total'!$B35,'WW Spending Projected'!K$14:K$53)</f>
        <v>0</v>
      </c>
      <c r="L35" s="104">
        <f>SUMIF('WW Spending Actual'!$B$10:$B$49,'WW Spending Total'!$B35,'WW Spending Actual'!L$10:L$49)+SUMIF('WW Spending Projected'!$B$14:$B$53,'WW Spending Total'!$B35,'WW Spending Projected'!L$14:L$53)</f>
        <v>0</v>
      </c>
      <c r="M35" s="104">
        <f>SUMIF('WW Spending Actual'!$B$10:$B$49,'WW Spending Total'!$B35,'WW Spending Actual'!M$10:M$49)+SUMIF('WW Spending Projected'!$B$14:$B$53,'WW Spending Total'!$B35,'WW Spending Projected'!M$14:M$53)</f>
        <v>0</v>
      </c>
      <c r="N35" s="104">
        <f>SUMIF('WW Spending Actual'!$B$10:$B$49,'WW Spending Total'!$B35,'WW Spending Actual'!N$10:N$49)+SUMIF('WW Spending Projected'!$B$14:$B$53,'WW Spending Total'!$B35,'WW Spending Projected'!N$14:N$53)</f>
        <v>0</v>
      </c>
      <c r="O35" s="104">
        <f>SUMIF('WW Spending Actual'!$B$10:$B$49,'WW Spending Total'!$B35,'WW Spending Actual'!O$10:O$49)+SUMIF('WW Spending Projected'!$B$14:$B$53,'WW Spending Total'!$B35,'WW Spending Projected'!O$14:O$53)</f>
        <v>0</v>
      </c>
      <c r="P35" s="104">
        <f>SUMIF('WW Spending Actual'!$B$10:$B$49,'WW Spending Total'!$B35,'WW Spending Actual'!P$10:P$49)+SUMIF('WW Spending Projected'!$B$14:$B$53,'WW Spending Total'!$B35,'WW Spending Projected'!P$14:P$53)</f>
        <v>0</v>
      </c>
      <c r="Q35" s="104">
        <f>SUMIF('WW Spending Actual'!$B$10:$B$49,'WW Spending Total'!$B35,'WW Spending Actual'!Q$10:Q$49)+SUMIF('WW Spending Projected'!$B$14:$B$53,'WW Spending Total'!$B35,'WW Spending Projected'!Q$14:Q$53)</f>
        <v>0</v>
      </c>
      <c r="R35" s="104">
        <f>SUMIF('WW Spending Actual'!$B$10:$B$49,'WW Spending Total'!$B35,'WW Spending Actual'!R$10:R$49)+SUMIF('WW Spending Projected'!$B$14:$B$53,'WW Spending Total'!$B35,'WW Spending Projected'!R$14:R$53)</f>
        <v>0</v>
      </c>
      <c r="S35" s="104">
        <f>SUMIF('WW Spending Actual'!$B$10:$B$49,'WW Spending Total'!$B35,'WW Spending Actual'!S$10:S$49)+SUMIF('WW Spending Projected'!$B$14:$B$53,'WW Spending Total'!$B35,'WW Spending Projected'!S$14:S$53)</f>
        <v>0</v>
      </c>
      <c r="T35" s="104">
        <f>SUMIF('WW Spending Actual'!$B$10:$B$49,'WW Spending Total'!$B35,'WW Spending Actual'!T$10:T$49)+SUMIF('WW Spending Projected'!$B$14:$B$53,'WW Spending Total'!$B35,'WW Spending Projected'!T$14:T$53)</f>
        <v>0</v>
      </c>
      <c r="U35" s="104">
        <f>SUMIF('WW Spending Actual'!$B$10:$B$49,'WW Spending Total'!$B35,'WW Spending Actual'!U$10:U$49)+SUMIF('WW Spending Projected'!$B$14:$B$53,'WW Spending Total'!$B35,'WW Spending Projected'!U$14:U$53)</f>
        <v>0</v>
      </c>
      <c r="V35" s="104">
        <f>SUMIF('WW Spending Actual'!$B$10:$B$49,'WW Spending Total'!$B35,'WW Spending Actual'!V$10:V$49)+SUMIF('WW Spending Projected'!$B$14:$B$53,'WW Spending Total'!$B35,'WW Spending Projected'!V$14:V$53)</f>
        <v>0</v>
      </c>
      <c r="W35" s="104">
        <f>SUMIF('WW Spending Actual'!$B$10:$B$49,'WW Spending Total'!$B35,'WW Spending Actual'!W$10:W$49)+SUMIF('WW Spending Projected'!$B$14:$B$53,'WW Spending Total'!$B35,'WW Spending Projected'!W$14:W$53)</f>
        <v>0</v>
      </c>
      <c r="X35" s="104">
        <f>SUMIF('WW Spending Actual'!$B$10:$B$49,'WW Spending Total'!$B35,'WW Spending Actual'!X$10:X$49)+SUMIF('WW Spending Projected'!$B$14:$B$53,'WW Spending Total'!$B35,'WW Spending Projected'!X$14:X$53)</f>
        <v>0</v>
      </c>
      <c r="Y35" s="104">
        <f>SUMIF('WW Spending Actual'!$B$10:$B$49,'WW Spending Total'!$B35,'WW Spending Actual'!Y$10:Y$49)+SUMIF('WW Spending Projected'!$B$14:$B$53,'WW Spending Total'!$B35,'WW Spending Projected'!Y$14:Y$53)</f>
        <v>0</v>
      </c>
      <c r="Z35" s="104">
        <f>SUMIF('WW Spending Actual'!$B$10:$B$49,'WW Spending Total'!$B35,'WW Spending Actual'!Z$10:Z$49)+SUMIF('WW Spending Projected'!$B$14:$B$53,'WW Spending Total'!$B35,'WW Spending Projected'!Z$14:Z$53)</f>
        <v>0</v>
      </c>
      <c r="AA35" s="104">
        <f>SUMIF('WW Spending Actual'!$B$10:$B$49,'WW Spending Total'!$B35,'WW Spending Actual'!AA$10:AA$49)+SUMIF('WW Spending Projected'!$B$14:$B$53,'WW Spending Total'!$B35,'WW Spending Projected'!AA$14:AA$53)</f>
        <v>0</v>
      </c>
      <c r="AB35" s="104">
        <f>SUMIF('WW Spending Actual'!$B$10:$B$49,'WW Spending Total'!$B35,'WW Spending Actual'!AB$10:AB$49)+SUMIF('WW Spending Projected'!$B$14:$B$53,'WW Spending Total'!$B35,'WW Spending Projected'!AB$14:AB$53)</f>
        <v>0</v>
      </c>
      <c r="AC35" s="104">
        <f>SUMIF('WW Spending Actual'!$B$10:$B$49,'WW Spending Total'!$B35,'WW Spending Actual'!AC$10:AC$49)+SUMIF('WW Spending Projected'!$B$14:$B$53,'WW Spending Total'!$B35,'WW Spending Projected'!AC$14:AC$53)</f>
        <v>0</v>
      </c>
      <c r="AD35" s="104">
        <f>SUMIF('WW Spending Actual'!$B$10:$B$49,'WW Spending Total'!$B35,'WW Spending Actual'!AD$10:AD$49)+SUMIF('WW Spending Projected'!$B$14:$B$53,'WW Spending Total'!$B35,'WW Spending Projected'!AD$14:AD$53)</f>
        <v>0</v>
      </c>
      <c r="AE35" s="104">
        <f>SUMIF('WW Spending Actual'!$B$10:$B$49,'WW Spending Total'!$B35,'WW Spending Actual'!AE$10:AE$49)+SUMIF('WW Spending Projected'!$B$14:$B$53,'WW Spending Total'!$B35,'WW Spending Projected'!AE$14:AE$53)</f>
        <v>0</v>
      </c>
      <c r="AF35" s="104">
        <f>SUMIF('WW Spending Actual'!$B$10:$B$49,'WW Spending Total'!$B35,'WW Spending Actual'!AF$10:AF$49)+SUMIF('WW Spending Projected'!$B$14:$B$53,'WW Spending Total'!$B35,'WW Spending Projected'!AF$14:AF$53)</f>
        <v>0</v>
      </c>
      <c r="AG35" s="105">
        <f>SUMIF('WW Spending Actual'!$B$10:$B$49,'WW Spending Total'!$B35,'WW Spending Actual'!AG$10:AG$49)+SUMIF('WW Spending Projected'!$B$14:$B$53,'WW Spending Total'!$B35,'WW Spending Projected'!AG$14:AG$53)</f>
        <v>0</v>
      </c>
    </row>
    <row r="36" spans="2:33" hidden="1" x14ac:dyDescent="0.2">
      <c r="B36" s="22" t="str">
        <f>IFERROR(VLOOKUP(C36,'MEG Def'!$A$47:$B$50,2),"")</f>
        <v/>
      </c>
      <c r="C36" s="58"/>
      <c r="D36" s="103">
        <f>SUMIF('WW Spending Actual'!$B$10:$B$49,'WW Spending Total'!$B36,'WW Spending Actual'!D$10:D$49)+SUMIF('WW Spending Projected'!$B$14:$B$53,'WW Spending Total'!$B36,'WW Spending Projected'!D$14:D$53)</f>
        <v>0</v>
      </c>
      <c r="E36" s="418">
        <f>SUMIF('WW Spending Actual'!$B$10:$B$49,'WW Spending Total'!$B36,'WW Spending Actual'!E$10:E$49)+SUMIF('WW Spending Projected'!$B$14:$B$53,'WW Spending Total'!$B36,'WW Spending Projected'!E$14:E$53)</f>
        <v>0</v>
      </c>
      <c r="F36" s="418">
        <f>SUMIF('WW Spending Actual'!$B$10:$B$49,'WW Spending Total'!$B36,'WW Spending Actual'!F$10:F$49)+SUMIF('WW Spending Projected'!$B$14:$B$53,'WW Spending Total'!$B36,'WW Spending Projected'!F$14:F$53)</f>
        <v>0</v>
      </c>
      <c r="G36" s="418">
        <f>SUMIF('WW Spending Actual'!$B$10:$B$49,'WW Spending Total'!$B36,'WW Spending Actual'!G$10:G$49)+SUMIF('WW Spending Projected'!$B$14:$B$53,'WW Spending Total'!$B36,'WW Spending Projected'!G$14:G$53)</f>
        <v>0</v>
      </c>
      <c r="H36" s="105">
        <f>SUMIF('WW Spending Actual'!$B$10:$B$49,'WW Spending Total'!$B36,'WW Spending Actual'!H$10:H$49)+SUMIF('WW Spending Projected'!$B$14:$B$53,'WW Spending Total'!$B36,'WW Spending Projected'!H$14:H$53)</f>
        <v>0</v>
      </c>
      <c r="I36" s="104">
        <f>SUMIF('WW Spending Actual'!$B$10:$B$49,'WW Spending Total'!$B36,'WW Spending Actual'!I$10:I$49)+SUMIF('WW Spending Projected'!$B$14:$B$53,'WW Spending Total'!$B36,'WW Spending Projected'!I$14:I$53)</f>
        <v>0</v>
      </c>
      <c r="J36" s="104">
        <f>SUMIF('WW Spending Actual'!$B$10:$B$49,'WW Spending Total'!$B36,'WW Spending Actual'!J$10:J$49)+SUMIF('WW Spending Projected'!$B$14:$B$53,'WW Spending Total'!$B36,'WW Spending Projected'!J$14:J$53)</f>
        <v>0</v>
      </c>
      <c r="K36" s="104">
        <f>SUMIF('WW Spending Actual'!$B$10:$B$49,'WW Spending Total'!$B36,'WW Spending Actual'!K$10:K$49)+SUMIF('WW Spending Projected'!$B$14:$B$53,'WW Spending Total'!$B36,'WW Spending Projected'!K$14:K$53)</f>
        <v>0</v>
      </c>
      <c r="L36" s="104">
        <f>SUMIF('WW Spending Actual'!$B$10:$B$49,'WW Spending Total'!$B36,'WW Spending Actual'!L$10:L$49)+SUMIF('WW Spending Projected'!$B$14:$B$53,'WW Spending Total'!$B36,'WW Spending Projected'!L$14:L$53)</f>
        <v>0</v>
      </c>
      <c r="M36" s="104">
        <f>SUMIF('WW Spending Actual'!$B$10:$B$49,'WW Spending Total'!$B36,'WW Spending Actual'!M$10:M$49)+SUMIF('WW Spending Projected'!$B$14:$B$53,'WW Spending Total'!$B36,'WW Spending Projected'!M$14:M$53)</f>
        <v>0</v>
      </c>
      <c r="N36" s="104">
        <f>SUMIF('WW Spending Actual'!$B$10:$B$49,'WW Spending Total'!$B36,'WW Spending Actual'!N$10:N$49)+SUMIF('WW Spending Projected'!$B$14:$B$53,'WW Spending Total'!$B36,'WW Spending Projected'!N$14:N$53)</f>
        <v>0</v>
      </c>
      <c r="O36" s="104">
        <f>SUMIF('WW Spending Actual'!$B$10:$B$49,'WW Spending Total'!$B36,'WW Spending Actual'!O$10:O$49)+SUMIF('WW Spending Projected'!$B$14:$B$53,'WW Spending Total'!$B36,'WW Spending Projected'!O$14:O$53)</f>
        <v>0</v>
      </c>
      <c r="P36" s="104">
        <f>SUMIF('WW Spending Actual'!$B$10:$B$49,'WW Spending Total'!$B36,'WW Spending Actual'!P$10:P$49)+SUMIF('WW Spending Projected'!$B$14:$B$53,'WW Spending Total'!$B36,'WW Spending Projected'!P$14:P$53)</f>
        <v>0</v>
      </c>
      <c r="Q36" s="104">
        <f>SUMIF('WW Spending Actual'!$B$10:$B$49,'WW Spending Total'!$B36,'WW Spending Actual'!Q$10:Q$49)+SUMIF('WW Spending Projected'!$B$14:$B$53,'WW Spending Total'!$B36,'WW Spending Projected'!Q$14:Q$53)</f>
        <v>0</v>
      </c>
      <c r="R36" s="104">
        <f>SUMIF('WW Spending Actual'!$B$10:$B$49,'WW Spending Total'!$B36,'WW Spending Actual'!R$10:R$49)+SUMIF('WW Spending Projected'!$B$14:$B$53,'WW Spending Total'!$B36,'WW Spending Projected'!R$14:R$53)</f>
        <v>0</v>
      </c>
      <c r="S36" s="104">
        <f>SUMIF('WW Spending Actual'!$B$10:$B$49,'WW Spending Total'!$B36,'WW Spending Actual'!S$10:S$49)+SUMIF('WW Spending Projected'!$B$14:$B$53,'WW Spending Total'!$B36,'WW Spending Projected'!S$14:S$53)</f>
        <v>0</v>
      </c>
      <c r="T36" s="104">
        <f>SUMIF('WW Spending Actual'!$B$10:$B$49,'WW Spending Total'!$B36,'WW Spending Actual'!T$10:T$49)+SUMIF('WW Spending Projected'!$B$14:$B$53,'WW Spending Total'!$B36,'WW Spending Projected'!T$14:T$53)</f>
        <v>0</v>
      </c>
      <c r="U36" s="104">
        <f>SUMIF('WW Spending Actual'!$B$10:$B$49,'WW Spending Total'!$B36,'WW Spending Actual'!U$10:U$49)+SUMIF('WW Spending Projected'!$B$14:$B$53,'WW Spending Total'!$B36,'WW Spending Projected'!U$14:U$53)</f>
        <v>0</v>
      </c>
      <c r="V36" s="104">
        <f>SUMIF('WW Spending Actual'!$B$10:$B$49,'WW Spending Total'!$B36,'WW Spending Actual'!V$10:V$49)+SUMIF('WW Spending Projected'!$B$14:$B$53,'WW Spending Total'!$B36,'WW Spending Projected'!V$14:V$53)</f>
        <v>0</v>
      </c>
      <c r="W36" s="104">
        <f>SUMIF('WW Spending Actual'!$B$10:$B$49,'WW Spending Total'!$B36,'WW Spending Actual'!W$10:W$49)+SUMIF('WW Spending Projected'!$B$14:$B$53,'WW Spending Total'!$B36,'WW Spending Projected'!W$14:W$53)</f>
        <v>0</v>
      </c>
      <c r="X36" s="104">
        <f>SUMIF('WW Spending Actual'!$B$10:$B$49,'WW Spending Total'!$B36,'WW Spending Actual'!X$10:X$49)+SUMIF('WW Spending Projected'!$B$14:$B$53,'WW Spending Total'!$B36,'WW Spending Projected'!X$14:X$53)</f>
        <v>0</v>
      </c>
      <c r="Y36" s="104">
        <f>SUMIF('WW Spending Actual'!$B$10:$B$49,'WW Spending Total'!$B36,'WW Spending Actual'!Y$10:Y$49)+SUMIF('WW Spending Projected'!$B$14:$B$53,'WW Spending Total'!$B36,'WW Spending Projected'!Y$14:Y$53)</f>
        <v>0</v>
      </c>
      <c r="Z36" s="104">
        <f>SUMIF('WW Spending Actual'!$B$10:$B$49,'WW Spending Total'!$B36,'WW Spending Actual'!Z$10:Z$49)+SUMIF('WW Spending Projected'!$B$14:$B$53,'WW Spending Total'!$B36,'WW Spending Projected'!Z$14:Z$53)</f>
        <v>0</v>
      </c>
      <c r="AA36" s="104">
        <f>SUMIF('WW Spending Actual'!$B$10:$B$49,'WW Spending Total'!$B36,'WW Spending Actual'!AA$10:AA$49)+SUMIF('WW Spending Projected'!$B$14:$B$53,'WW Spending Total'!$B36,'WW Spending Projected'!AA$14:AA$53)</f>
        <v>0</v>
      </c>
      <c r="AB36" s="104">
        <f>SUMIF('WW Spending Actual'!$B$10:$B$49,'WW Spending Total'!$B36,'WW Spending Actual'!AB$10:AB$49)+SUMIF('WW Spending Projected'!$B$14:$B$53,'WW Spending Total'!$B36,'WW Spending Projected'!AB$14:AB$53)</f>
        <v>0</v>
      </c>
      <c r="AC36" s="104">
        <f>SUMIF('WW Spending Actual'!$B$10:$B$49,'WW Spending Total'!$B36,'WW Spending Actual'!AC$10:AC$49)+SUMIF('WW Spending Projected'!$B$14:$B$53,'WW Spending Total'!$B36,'WW Spending Projected'!AC$14:AC$53)</f>
        <v>0</v>
      </c>
      <c r="AD36" s="104">
        <f>SUMIF('WW Spending Actual'!$B$10:$B$49,'WW Spending Total'!$B36,'WW Spending Actual'!AD$10:AD$49)+SUMIF('WW Spending Projected'!$B$14:$B$53,'WW Spending Total'!$B36,'WW Spending Projected'!AD$14:AD$53)</f>
        <v>0</v>
      </c>
      <c r="AE36" s="104">
        <f>SUMIF('WW Spending Actual'!$B$10:$B$49,'WW Spending Total'!$B36,'WW Spending Actual'!AE$10:AE$49)+SUMIF('WW Spending Projected'!$B$14:$B$53,'WW Spending Total'!$B36,'WW Spending Projected'!AE$14:AE$53)</f>
        <v>0</v>
      </c>
      <c r="AF36" s="104">
        <f>SUMIF('WW Spending Actual'!$B$10:$B$49,'WW Spending Total'!$B36,'WW Spending Actual'!AF$10:AF$49)+SUMIF('WW Spending Projected'!$B$14:$B$53,'WW Spending Total'!$B36,'WW Spending Projected'!AF$14:AF$53)</f>
        <v>0</v>
      </c>
      <c r="AG36" s="105">
        <f>SUMIF('WW Spending Actual'!$B$10:$B$49,'WW Spending Total'!$B36,'WW Spending Actual'!AG$10:AG$49)+SUMIF('WW Spending Projected'!$B$14:$B$53,'WW Spending Total'!$B36,'WW Spending Projected'!AG$14:AG$53)</f>
        <v>0</v>
      </c>
    </row>
    <row r="37" spans="2:33" hidden="1" x14ac:dyDescent="0.2">
      <c r="B37" s="22" t="str">
        <f>IFERROR(VLOOKUP(C37,'MEG Def'!$A$47:$B$50,2),"")</f>
        <v/>
      </c>
      <c r="C37" s="58"/>
      <c r="D37" s="103">
        <f>SUMIF('WW Spending Actual'!$B$10:$B$49,'WW Spending Total'!$B37,'WW Spending Actual'!D$10:D$49)+SUMIF('WW Spending Projected'!$B$14:$B$53,'WW Spending Total'!$B37,'WW Spending Projected'!D$14:D$53)</f>
        <v>0</v>
      </c>
      <c r="E37" s="418">
        <f>SUMIF('WW Spending Actual'!$B$10:$B$49,'WW Spending Total'!$B37,'WW Spending Actual'!E$10:E$49)+SUMIF('WW Spending Projected'!$B$14:$B$53,'WW Spending Total'!$B37,'WW Spending Projected'!E$14:E$53)</f>
        <v>0</v>
      </c>
      <c r="F37" s="418">
        <f>SUMIF('WW Spending Actual'!$B$10:$B$49,'WW Spending Total'!$B37,'WW Spending Actual'!F$10:F$49)+SUMIF('WW Spending Projected'!$B$14:$B$53,'WW Spending Total'!$B37,'WW Spending Projected'!F$14:F$53)</f>
        <v>0</v>
      </c>
      <c r="G37" s="418">
        <f>SUMIF('WW Spending Actual'!$B$10:$B$49,'WW Spending Total'!$B37,'WW Spending Actual'!G$10:G$49)+SUMIF('WW Spending Projected'!$B$14:$B$53,'WW Spending Total'!$B37,'WW Spending Projected'!G$14:G$53)</f>
        <v>0</v>
      </c>
      <c r="H37" s="105">
        <f>SUMIF('WW Spending Actual'!$B$10:$B$49,'WW Spending Total'!$B37,'WW Spending Actual'!H$10:H$49)+SUMIF('WW Spending Projected'!$B$14:$B$53,'WW Spending Total'!$B37,'WW Spending Projected'!H$14:H$53)</f>
        <v>0</v>
      </c>
      <c r="I37" s="104">
        <f>SUMIF('WW Spending Actual'!$B$10:$B$49,'WW Spending Total'!$B37,'WW Spending Actual'!I$10:I$49)+SUMIF('WW Spending Projected'!$B$14:$B$53,'WW Spending Total'!$B37,'WW Spending Projected'!I$14:I$53)</f>
        <v>0</v>
      </c>
      <c r="J37" s="104">
        <f>SUMIF('WW Spending Actual'!$B$10:$B$49,'WW Spending Total'!$B37,'WW Spending Actual'!J$10:J$49)+SUMIF('WW Spending Projected'!$B$14:$B$53,'WW Spending Total'!$B37,'WW Spending Projected'!J$14:J$53)</f>
        <v>0</v>
      </c>
      <c r="K37" s="104">
        <f>SUMIF('WW Spending Actual'!$B$10:$B$49,'WW Spending Total'!$B37,'WW Spending Actual'!K$10:K$49)+SUMIF('WW Spending Projected'!$B$14:$B$53,'WW Spending Total'!$B37,'WW Spending Projected'!K$14:K$53)</f>
        <v>0</v>
      </c>
      <c r="L37" s="104">
        <f>SUMIF('WW Spending Actual'!$B$10:$B$49,'WW Spending Total'!$B37,'WW Spending Actual'!L$10:L$49)+SUMIF('WW Spending Projected'!$B$14:$B$53,'WW Spending Total'!$B37,'WW Spending Projected'!L$14:L$53)</f>
        <v>0</v>
      </c>
      <c r="M37" s="104">
        <f>SUMIF('WW Spending Actual'!$B$10:$B$49,'WW Spending Total'!$B37,'WW Spending Actual'!M$10:M$49)+SUMIF('WW Spending Projected'!$B$14:$B$53,'WW Spending Total'!$B37,'WW Spending Projected'!M$14:M$53)</f>
        <v>0</v>
      </c>
      <c r="N37" s="104">
        <f>SUMIF('WW Spending Actual'!$B$10:$B$49,'WW Spending Total'!$B37,'WW Spending Actual'!N$10:N$49)+SUMIF('WW Spending Projected'!$B$14:$B$53,'WW Spending Total'!$B37,'WW Spending Projected'!N$14:N$53)</f>
        <v>0</v>
      </c>
      <c r="O37" s="104">
        <f>SUMIF('WW Spending Actual'!$B$10:$B$49,'WW Spending Total'!$B37,'WW Spending Actual'!O$10:O$49)+SUMIF('WW Spending Projected'!$B$14:$B$53,'WW Spending Total'!$B37,'WW Spending Projected'!O$14:O$53)</f>
        <v>0</v>
      </c>
      <c r="P37" s="104">
        <f>SUMIF('WW Spending Actual'!$B$10:$B$49,'WW Spending Total'!$B37,'WW Spending Actual'!P$10:P$49)+SUMIF('WW Spending Projected'!$B$14:$B$53,'WW Spending Total'!$B37,'WW Spending Projected'!P$14:P$53)</f>
        <v>0</v>
      </c>
      <c r="Q37" s="104">
        <f>SUMIF('WW Spending Actual'!$B$10:$B$49,'WW Spending Total'!$B37,'WW Spending Actual'!Q$10:Q$49)+SUMIF('WW Spending Projected'!$B$14:$B$53,'WW Spending Total'!$B37,'WW Spending Projected'!Q$14:Q$53)</f>
        <v>0</v>
      </c>
      <c r="R37" s="104">
        <f>SUMIF('WW Spending Actual'!$B$10:$B$49,'WW Spending Total'!$B37,'WW Spending Actual'!R$10:R$49)+SUMIF('WW Spending Projected'!$B$14:$B$53,'WW Spending Total'!$B37,'WW Spending Projected'!R$14:R$53)</f>
        <v>0</v>
      </c>
      <c r="S37" s="104">
        <f>SUMIF('WW Spending Actual'!$B$10:$B$49,'WW Spending Total'!$B37,'WW Spending Actual'!S$10:S$49)+SUMIF('WW Spending Projected'!$B$14:$B$53,'WW Spending Total'!$B37,'WW Spending Projected'!S$14:S$53)</f>
        <v>0</v>
      </c>
      <c r="T37" s="104">
        <f>SUMIF('WW Spending Actual'!$B$10:$B$49,'WW Spending Total'!$B37,'WW Spending Actual'!T$10:T$49)+SUMIF('WW Spending Projected'!$B$14:$B$53,'WW Spending Total'!$B37,'WW Spending Projected'!T$14:T$53)</f>
        <v>0</v>
      </c>
      <c r="U37" s="104">
        <f>SUMIF('WW Spending Actual'!$B$10:$B$49,'WW Spending Total'!$B37,'WW Spending Actual'!U$10:U$49)+SUMIF('WW Spending Projected'!$B$14:$B$53,'WW Spending Total'!$B37,'WW Spending Projected'!U$14:U$53)</f>
        <v>0</v>
      </c>
      <c r="V37" s="104">
        <f>SUMIF('WW Spending Actual'!$B$10:$B$49,'WW Spending Total'!$B37,'WW Spending Actual'!V$10:V$49)+SUMIF('WW Spending Projected'!$B$14:$B$53,'WW Spending Total'!$B37,'WW Spending Projected'!V$14:V$53)</f>
        <v>0</v>
      </c>
      <c r="W37" s="104">
        <f>SUMIF('WW Spending Actual'!$B$10:$B$49,'WW Spending Total'!$B37,'WW Spending Actual'!W$10:W$49)+SUMIF('WW Spending Projected'!$B$14:$B$53,'WW Spending Total'!$B37,'WW Spending Projected'!W$14:W$53)</f>
        <v>0</v>
      </c>
      <c r="X37" s="104">
        <f>SUMIF('WW Spending Actual'!$B$10:$B$49,'WW Spending Total'!$B37,'WW Spending Actual'!X$10:X$49)+SUMIF('WW Spending Projected'!$B$14:$B$53,'WW Spending Total'!$B37,'WW Spending Projected'!X$14:X$53)</f>
        <v>0</v>
      </c>
      <c r="Y37" s="104">
        <f>SUMIF('WW Spending Actual'!$B$10:$B$49,'WW Spending Total'!$B37,'WW Spending Actual'!Y$10:Y$49)+SUMIF('WW Spending Projected'!$B$14:$B$53,'WW Spending Total'!$B37,'WW Spending Projected'!Y$14:Y$53)</f>
        <v>0</v>
      </c>
      <c r="Z37" s="104">
        <f>SUMIF('WW Spending Actual'!$B$10:$B$49,'WW Spending Total'!$B37,'WW Spending Actual'!Z$10:Z$49)+SUMIF('WW Spending Projected'!$B$14:$B$53,'WW Spending Total'!$B37,'WW Spending Projected'!Z$14:Z$53)</f>
        <v>0</v>
      </c>
      <c r="AA37" s="104">
        <f>SUMIF('WW Spending Actual'!$B$10:$B$49,'WW Spending Total'!$B37,'WW Spending Actual'!AA$10:AA$49)+SUMIF('WW Spending Projected'!$B$14:$B$53,'WW Spending Total'!$B37,'WW Spending Projected'!AA$14:AA$53)</f>
        <v>0</v>
      </c>
      <c r="AB37" s="104">
        <f>SUMIF('WW Spending Actual'!$B$10:$B$49,'WW Spending Total'!$B37,'WW Spending Actual'!AB$10:AB$49)+SUMIF('WW Spending Projected'!$B$14:$B$53,'WW Spending Total'!$B37,'WW Spending Projected'!AB$14:AB$53)</f>
        <v>0</v>
      </c>
      <c r="AC37" s="104">
        <f>SUMIF('WW Spending Actual'!$B$10:$B$49,'WW Spending Total'!$B37,'WW Spending Actual'!AC$10:AC$49)+SUMIF('WW Spending Projected'!$B$14:$B$53,'WW Spending Total'!$B37,'WW Spending Projected'!AC$14:AC$53)</f>
        <v>0</v>
      </c>
      <c r="AD37" s="104">
        <f>SUMIF('WW Spending Actual'!$B$10:$B$49,'WW Spending Total'!$B37,'WW Spending Actual'!AD$10:AD$49)+SUMIF('WW Spending Projected'!$B$14:$B$53,'WW Spending Total'!$B37,'WW Spending Projected'!AD$14:AD$53)</f>
        <v>0</v>
      </c>
      <c r="AE37" s="104">
        <f>SUMIF('WW Spending Actual'!$B$10:$B$49,'WW Spending Total'!$B37,'WW Spending Actual'!AE$10:AE$49)+SUMIF('WW Spending Projected'!$B$14:$B$53,'WW Spending Total'!$B37,'WW Spending Projected'!AE$14:AE$53)</f>
        <v>0</v>
      </c>
      <c r="AF37" s="104">
        <f>SUMIF('WW Spending Actual'!$B$10:$B$49,'WW Spending Total'!$B37,'WW Spending Actual'!AF$10:AF$49)+SUMIF('WW Spending Projected'!$B$14:$B$53,'WW Spending Total'!$B37,'WW Spending Projected'!AF$14:AF$53)</f>
        <v>0</v>
      </c>
      <c r="AG37" s="105">
        <f>SUMIF('WW Spending Actual'!$B$10:$B$49,'WW Spending Total'!$B37,'WW Spending Actual'!AG$10:AG$49)+SUMIF('WW Spending Projected'!$B$14:$B$53,'WW Spending Total'!$B37,'WW Spending Projected'!AG$14:AG$53)</f>
        <v>0</v>
      </c>
    </row>
    <row r="38" spans="2:33" hidden="1" x14ac:dyDescent="0.2">
      <c r="B38" s="22" t="str">
        <f>IFERROR(VLOOKUP(C38,'MEG Def'!$A$47:$B$50,2),"")</f>
        <v/>
      </c>
      <c r="C38" s="58"/>
      <c r="D38" s="103">
        <f>SUMIF('WW Spending Actual'!$B$10:$B$49,'WW Spending Total'!$B38,'WW Spending Actual'!D$10:D$49)+SUMIF('WW Spending Projected'!$B$14:$B$53,'WW Spending Total'!$B38,'WW Spending Projected'!D$14:D$53)</f>
        <v>0</v>
      </c>
      <c r="E38" s="418">
        <f>SUMIF('WW Spending Actual'!$B$10:$B$49,'WW Spending Total'!$B38,'WW Spending Actual'!E$10:E$49)+SUMIF('WW Spending Projected'!$B$14:$B$53,'WW Spending Total'!$B38,'WW Spending Projected'!E$14:E$53)</f>
        <v>0</v>
      </c>
      <c r="F38" s="418">
        <f>SUMIF('WW Spending Actual'!$B$10:$B$49,'WW Spending Total'!$B38,'WW Spending Actual'!F$10:F$49)+SUMIF('WW Spending Projected'!$B$14:$B$53,'WW Spending Total'!$B38,'WW Spending Projected'!F$14:F$53)</f>
        <v>0</v>
      </c>
      <c r="G38" s="418">
        <f>SUMIF('WW Spending Actual'!$B$10:$B$49,'WW Spending Total'!$B38,'WW Spending Actual'!G$10:G$49)+SUMIF('WW Spending Projected'!$B$14:$B$53,'WW Spending Total'!$B38,'WW Spending Projected'!G$14:G$53)</f>
        <v>0</v>
      </c>
      <c r="H38" s="105">
        <f>SUMIF('WW Spending Actual'!$B$10:$B$49,'WW Spending Total'!$B38,'WW Spending Actual'!H$10:H$49)+SUMIF('WW Spending Projected'!$B$14:$B$53,'WW Spending Total'!$B38,'WW Spending Projected'!H$14:H$53)</f>
        <v>0</v>
      </c>
      <c r="I38" s="104">
        <f>SUMIF('WW Spending Actual'!$B$10:$B$49,'WW Spending Total'!$B38,'WW Spending Actual'!I$10:I$49)+SUMIF('WW Spending Projected'!$B$14:$B$53,'WW Spending Total'!$B38,'WW Spending Projected'!I$14:I$53)</f>
        <v>0</v>
      </c>
      <c r="J38" s="104">
        <f>SUMIF('WW Spending Actual'!$B$10:$B$49,'WW Spending Total'!$B38,'WW Spending Actual'!J$10:J$49)+SUMIF('WW Spending Projected'!$B$14:$B$53,'WW Spending Total'!$B38,'WW Spending Projected'!J$14:J$53)</f>
        <v>0</v>
      </c>
      <c r="K38" s="104">
        <f>SUMIF('WW Spending Actual'!$B$10:$B$49,'WW Spending Total'!$B38,'WW Spending Actual'!K$10:K$49)+SUMIF('WW Spending Projected'!$B$14:$B$53,'WW Spending Total'!$B38,'WW Spending Projected'!K$14:K$53)</f>
        <v>0</v>
      </c>
      <c r="L38" s="104">
        <f>SUMIF('WW Spending Actual'!$B$10:$B$49,'WW Spending Total'!$B38,'WW Spending Actual'!L$10:L$49)+SUMIF('WW Spending Projected'!$B$14:$B$53,'WW Spending Total'!$B38,'WW Spending Projected'!L$14:L$53)</f>
        <v>0</v>
      </c>
      <c r="M38" s="104">
        <f>SUMIF('WW Spending Actual'!$B$10:$B$49,'WW Spending Total'!$B38,'WW Spending Actual'!M$10:M$49)+SUMIF('WW Spending Projected'!$B$14:$B$53,'WW Spending Total'!$B38,'WW Spending Projected'!M$14:M$53)</f>
        <v>0</v>
      </c>
      <c r="N38" s="104">
        <f>SUMIF('WW Spending Actual'!$B$10:$B$49,'WW Spending Total'!$B38,'WW Spending Actual'!N$10:N$49)+SUMIF('WW Spending Projected'!$B$14:$B$53,'WW Spending Total'!$B38,'WW Spending Projected'!N$14:N$53)</f>
        <v>0</v>
      </c>
      <c r="O38" s="104">
        <f>SUMIF('WW Spending Actual'!$B$10:$B$49,'WW Spending Total'!$B38,'WW Spending Actual'!O$10:O$49)+SUMIF('WW Spending Projected'!$B$14:$B$53,'WW Spending Total'!$B38,'WW Spending Projected'!O$14:O$53)</f>
        <v>0</v>
      </c>
      <c r="P38" s="104">
        <f>SUMIF('WW Spending Actual'!$B$10:$B$49,'WW Spending Total'!$B38,'WW Spending Actual'!P$10:P$49)+SUMIF('WW Spending Projected'!$B$14:$B$53,'WW Spending Total'!$B38,'WW Spending Projected'!P$14:P$53)</f>
        <v>0</v>
      </c>
      <c r="Q38" s="104">
        <f>SUMIF('WW Spending Actual'!$B$10:$B$49,'WW Spending Total'!$B38,'WW Spending Actual'!Q$10:Q$49)+SUMIF('WW Spending Projected'!$B$14:$B$53,'WW Spending Total'!$B38,'WW Spending Projected'!Q$14:Q$53)</f>
        <v>0</v>
      </c>
      <c r="R38" s="104">
        <f>SUMIF('WW Spending Actual'!$B$10:$B$49,'WW Spending Total'!$B38,'WW Spending Actual'!R$10:R$49)+SUMIF('WW Spending Projected'!$B$14:$B$53,'WW Spending Total'!$B38,'WW Spending Projected'!R$14:R$53)</f>
        <v>0</v>
      </c>
      <c r="S38" s="104">
        <f>SUMIF('WW Spending Actual'!$B$10:$B$49,'WW Spending Total'!$B38,'WW Spending Actual'!S$10:S$49)+SUMIF('WW Spending Projected'!$B$14:$B$53,'WW Spending Total'!$B38,'WW Spending Projected'!S$14:S$53)</f>
        <v>0</v>
      </c>
      <c r="T38" s="104">
        <f>SUMIF('WW Spending Actual'!$B$10:$B$49,'WW Spending Total'!$B38,'WW Spending Actual'!T$10:T$49)+SUMIF('WW Spending Projected'!$B$14:$B$53,'WW Spending Total'!$B38,'WW Spending Projected'!T$14:T$53)</f>
        <v>0</v>
      </c>
      <c r="U38" s="104">
        <f>SUMIF('WW Spending Actual'!$B$10:$B$49,'WW Spending Total'!$B38,'WW Spending Actual'!U$10:U$49)+SUMIF('WW Spending Projected'!$B$14:$B$53,'WW Spending Total'!$B38,'WW Spending Projected'!U$14:U$53)</f>
        <v>0</v>
      </c>
      <c r="V38" s="104">
        <f>SUMIF('WW Spending Actual'!$B$10:$B$49,'WW Spending Total'!$B38,'WW Spending Actual'!V$10:V$49)+SUMIF('WW Spending Projected'!$B$14:$B$53,'WW Spending Total'!$B38,'WW Spending Projected'!V$14:V$53)</f>
        <v>0</v>
      </c>
      <c r="W38" s="104">
        <f>SUMIF('WW Spending Actual'!$B$10:$B$49,'WW Spending Total'!$B38,'WW Spending Actual'!W$10:W$49)+SUMIF('WW Spending Projected'!$B$14:$B$53,'WW Spending Total'!$B38,'WW Spending Projected'!W$14:W$53)</f>
        <v>0</v>
      </c>
      <c r="X38" s="104">
        <f>SUMIF('WW Spending Actual'!$B$10:$B$49,'WW Spending Total'!$B38,'WW Spending Actual'!X$10:X$49)+SUMIF('WW Spending Projected'!$B$14:$B$53,'WW Spending Total'!$B38,'WW Spending Projected'!X$14:X$53)</f>
        <v>0</v>
      </c>
      <c r="Y38" s="104">
        <f>SUMIF('WW Spending Actual'!$B$10:$B$49,'WW Spending Total'!$B38,'WW Spending Actual'!Y$10:Y$49)+SUMIF('WW Spending Projected'!$B$14:$B$53,'WW Spending Total'!$B38,'WW Spending Projected'!Y$14:Y$53)</f>
        <v>0</v>
      </c>
      <c r="Z38" s="104">
        <f>SUMIF('WW Spending Actual'!$B$10:$B$49,'WW Spending Total'!$B38,'WW Spending Actual'!Z$10:Z$49)+SUMIF('WW Spending Projected'!$B$14:$B$53,'WW Spending Total'!$B38,'WW Spending Projected'!Z$14:Z$53)</f>
        <v>0</v>
      </c>
      <c r="AA38" s="104">
        <f>SUMIF('WW Spending Actual'!$B$10:$B$49,'WW Spending Total'!$B38,'WW Spending Actual'!AA$10:AA$49)+SUMIF('WW Spending Projected'!$B$14:$B$53,'WW Spending Total'!$B38,'WW Spending Projected'!AA$14:AA$53)</f>
        <v>0</v>
      </c>
      <c r="AB38" s="104">
        <f>SUMIF('WW Spending Actual'!$B$10:$B$49,'WW Spending Total'!$B38,'WW Spending Actual'!AB$10:AB$49)+SUMIF('WW Spending Projected'!$B$14:$B$53,'WW Spending Total'!$B38,'WW Spending Projected'!AB$14:AB$53)</f>
        <v>0</v>
      </c>
      <c r="AC38" s="104">
        <f>SUMIF('WW Spending Actual'!$B$10:$B$49,'WW Spending Total'!$B38,'WW Spending Actual'!AC$10:AC$49)+SUMIF('WW Spending Projected'!$B$14:$B$53,'WW Spending Total'!$B38,'WW Spending Projected'!AC$14:AC$53)</f>
        <v>0</v>
      </c>
      <c r="AD38" s="104">
        <f>SUMIF('WW Spending Actual'!$B$10:$B$49,'WW Spending Total'!$B38,'WW Spending Actual'!AD$10:AD$49)+SUMIF('WW Spending Projected'!$B$14:$B$53,'WW Spending Total'!$B38,'WW Spending Projected'!AD$14:AD$53)</f>
        <v>0</v>
      </c>
      <c r="AE38" s="104">
        <f>SUMIF('WW Spending Actual'!$B$10:$B$49,'WW Spending Total'!$B38,'WW Spending Actual'!AE$10:AE$49)+SUMIF('WW Spending Projected'!$B$14:$B$53,'WW Spending Total'!$B38,'WW Spending Projected'!AE$14:AE$53)</f>
        <v>0</v>
      </c>
      <c r="AF38" s="104">
        <f>SUMIF('WW Spending Actual'!$B$10:$B$49,'WW Spending Total'!$B38,'WW Spending Actual'!AF$10:AF$49)+SUMIF('WW Spending Projected'!$B$14:$B$53,'WW Spending Total'!$B38,'WW Spending Projected'!AF$14:AF$53)</f>
        <v>0</v>
      </c>
      <c r="AG38" s="105">
        <f>SUMIF('WW Spending Actual'!$B$10:$B$49,'WW Spending Total'!$B38,'WW Spending Actual'!AG$10:AG$49)+SUMIF('WW Spending Projected'!$B$14:$B$53,'WW Spending Total'!$B38,'WW Spending Projected'!AG$14:AG$53)</f>
        <v>0</v>
      </c>
    </row>
    <row r="39" spans="2:33" hidden="1" x14ac:dyDescent="0.2">
      <c r="B39" s="22"/>
      <c r="C39" s="58"/>
      <c r="D39" s="103">
        <f>SUMIF('WW Spending Actual'!$B$10:$B$49,'WW Spending Total'!$B39,'WW Spending Actual'!D$10:D$49)+SUMIF('WW Spending Projected'!$B$14:$B$53,'WW Spending Total'!$B39,'WW Spending Projected'!D$14:D$53)</f>
        <v>0</v>
      </c>
      <c r="E39" s="418">
        <f>SUMIF('WW Spending Actual'!$B$10:$B$49,'WW Spending Total'!$B39,'WW Spending Actual'!E$10:E$49)+SUMIF('WW Spending Projected'!$B$14:$B$53,'WW Spending Total'!$B39,'WW Spending Projected'!E$14:E$53)</f>
        <v>0</v>
      </c>
      <c r="F39" s="418">
        <f>SUMIF('WW Spending Actual'!$B$10:$B$49,'WW Spending Total'!$B39,'WW Spending Actual'!F$10:F$49)+SUMIF('WW Spending Projected'!$B$14:$B$53,'WW Spending Total'!$B39,'WW Spending Projected'!F$14:F$53)</f>
        <v>0</v>
      </c>
      <c r="G39" s="418">
        <f>SUMIF('WW Spending Actual'!$B$10:$B$49,'WW Spending Total'!$B39,'WW Spending Actual'!G$10:G$49)+SUMIF('WW Spending Projected'!$B$14:$B$53,'WW Spending Total'!$B39,'WW Spending Projected'!G$14:G$53)</f>
        <v>0</v>
      </c>
      <c r="H39" s="105">
        <f>SUMIF('WW Spending Actual'!$B$10:$B$49,'WW Spending Total'!$B39,'WW Spending Actual'!H$10:H$49)+SUMIF('WW Spending Projected'!$B$14:$B$53,'WW Spending Total'!$B39,'WW Spending Projected'!H$14:H$53)</f>
        <v>0</v>
      </c>
      <c r="I39" s="104">
        <f>SUMIF('WW Spending Actual'!$B$10:$B$49,'WW Spending Total'!$B39,'WW Spending Actual'!I$10:I$49)+SUMIF('WW Spending Projected'!$B$14:$B$53,'WW Spending Total'!$B39,'WW Spending Projected'!I$14:I$53)</f>
        <v>0</v>
      </c>
      <c r="J39" s="104">
        <f>SUMIF('WW Spending Actual'!$B$10:$B$49,'WW Spending Total'!$B39,'WW Spending Actual'!J$10:J$49)+SUMIF('WW Spending Projected'!$B$14:$B$53,'WW Spending Total'!$B39,'WW Spending Projected'!J$14:J$53)</f>
        <v>0</v>
      </c>
      <c r="K39" s="104">
        <f>SUMIF('WW Spending Actual'!$B$10:$B$49,'WW Spending Total'!$B39,'WW Spending Actual'!K$10:K$49)+SUMIF('WW Spending Projected'!$B$14:$B$53,'WW Spending Total'!$B39,'WW Spending Projected'!K$14:K$53)</f>
        <v>0</v>
      </c>
      <c r="L39" s="104">
        <f>SUMIF('WW Spending Actual'!$B$10:$B$49,'WW Spending Total'!$B39,'WW Spending Actual'!L$10:L$49)+SUMIF('WW Spending Projected'!$B$14:$B$53,'WW Spending Total'!$B39,'WW Spending Projected'!L$14:L$53)</f>
        <v>0</v>
      </c>
      <c r="M39" s="104">
        <f>SUMIF('WW Spending Actual'!$B$10:$B$49,'WW Spending Total'!$B39,'WW Spending Actual'!M$10:M$49)+SUMIF('WW Spending Projected'!$B$14:$B$53,'WW Spending Total'!$B39,'WW Spending Projected'!M$14:M$53)</f>
        <v>0</v>
      </c>
      <c r="N39" s="104">
        <f>SUMIF('WW Spending Actual'!$B$10:$B$49,'WW Spending Total'!$B39,'WW Spending Actual'!N$10:N$49)+SUMIF('WW Spending Projected'!$B$14:$B$53,'WW Spending Total'!$B39,'WW Spending Projected'!N$14:N$53)</f>
        <v>0</v>
      </c>
      <c r="O39" s="104">
        <f>SUMIF('WW Spending Actual'!$B$10:$B$49,'WW Spending Total'!$B39,'WW Spending Actual'!O$10:O$49)+SUMIF('WW Spending Projected'!$B$14:$B$53,'WW Spending Total'!$B39,'WW Spending Projected'!O$14:O$53)</f>
        <v>0</v>
      </c>
      <c r="P39" s="104">
        <f>SUMIF('WW Spending Actual'!$B$10:$B$49,'WW Spending Total'!$B39,'WW Spending Actual'!P$10:P$49)+SUMIF('WW Spending Projected'!$B$14:$B$53,'WW Spending Total'!$B39,'WW Spending Projected'!P$14:P$53)</f>
        <v>0</v>
      </c>
      <c r="Q39" s="104">
        <f>SUMIF('WW Spending Actual'!$B$10:$B$49,'WW Spending Total'!$B39,'WW Spending Actual'!Q$10:Q$49)+SUMIF('WW Spending Projected'!$B$14:$B$53,'WW Spending Total'!$B39,'WW Spending Projected'!Q$14:Q$53)</f>
        <v>0</v>
      </c>
      <c r="R39" s="104">
        <f>SUMIF('WW Spending Actual'!$B$10:$B$49,'WW Spending Total'!$B39,'WW Spending Actual'!R$10:R$49)+SUMIF('WW Spending Projected'!$B$14:$B$53,'WW Spending Total'!$B39,'WW Spending Projected'!R$14:R$53)</f>
        <v>0</v>
      </c>
      <c r="S39" s="104">
        <f>SUMIF('WW Spending Actual'!$B$10:$B$49,'WW Spending Total'!$B39,'WW Spending Actual'!S$10:S$49)+SUMIF('WW Spending Projected'!$B$14:$B$53,'WW Spending Total'!$B39,'WW Spending Projected'!S$14:S$53)</f>
        <v>0</v>
      </c>
      <c r="T39" s="104">
        <f>SUMIF('WW Spending Actual'!$B$10:$B$49,'WW Spending Total'!$B39,'WW Spending Actual'!T$10:T$49)+SUMIF('WW Spending Projected'!$B$14:$B$53,'WW Spending Total'!$B39,'WW Spending Projected'!T$14:T$53)</f>
        <v>0</v>
      </c>
      <c r="U39" s="104">
        <f>SUMIF('WW Spending Actual'!$B$10:$B$49,'WW Spending Total'!$B39,'WW Spending Actual'!U$10:U$49)+SUMIF('WW Spending Projected'!$B$14:$B$53,'WW Spending Total'!$B39,'WW Spending Projected'!U$14:U$53)</f>
        <v>0</v>
      </c>
      <c r="V39" s="104">
        <f>SUMIF('WW Spending Actual'!$B$10:$B$49,'WW Spending Total'!$B39,'WW Spending Actual'!V$10:V$49)+SUMIF('WW Spending Projected'!$B$14:$B$53,'WW Spending Total'!$B39,'WW Spending Projected'!V$14:V$53)</f>
        <v>0</v>
      </c>
      <c r="W39" s="104">
        <f>SUMIF('WW Spending Actual'!$B$10:$B$49,'WW Spending Total'!$B39,'WW Spending Actual'!W$10:W$49)+SUMIF('WW Spending Projected'!$B$14:$B$53,'WW Spending Total'!$B39,'WW Spending Projected'!W$14:W$53)</f>
        <v>0</v>
      </c>
      <c r="X39" s="104">
        <f>SUMIF('WW Spending Actual'!$B$10:$B$49,'WW Spending Total'!$B39,'WW Spending Actual'!X$10:X$49)+SUMIF('WW Spending Projected'!$B$14:$B$53,'WW Spending Total'!$B39,'WW Spending Projected'!X$14:X$53)</f>
        <v>0</v>
      </c>
      <c r="Y39" s="104">
        <f>SUMIF('WW Spending Actual'!$B$10:$B$49,'WW Spending Total'!$B39,'WW Spending Actual'!Y$10:Y$49)+SUMIF('WW Spending Projected'!$B$14:$B$53,'WW Spending Total'!$B39,'WW Spending Projected'!Y$14:Y$53)</f>
        <v>0</v>
      </c>
      <c r="Z39" s="104">
        <f>SUMIF('WW Spending Actual'!$B$10:$B$49,'WW Spending Total'!$B39,'WW Spending Actual'!Z$10:Z$49)+SUMIF('WW Spending Projected'!$B$14:$B$53,'WW Spending Total'!$B39,'WW Spending Projected'!Z$14:Z$53)</f>
        <v>0</v>
      </c>
      <c r="AA39" s="104">
        <f>SUMIF('WW Spending Actual'!$B$10:$B$49,'WW Spending Total'!$B39,'WW Spending Actual'!AA$10:AA$49)+SUMIF('WW Spending Projected'!$B$14:$B$53,'WW Spending Total'!$B39,'WW Spending Projected'!AA$14:AA$53)</f>
        <v>0</v>
      </c>
      <c r="AB39" s="104">
        <f>SUMIF('WW Spending Actual'!$B$10:$B$49,'WW Spending Total'!$B39,'WW Spending Actual'!AB$10:AB$49)+SUMIF('WW Spending Projected'!$B$14:$B$53,'WW Spending Total'!$B39,'WW Spending Projected'!AB$14:AB$53)</f>
        <v>0</v>
      </c>
      <c r="AC39" s="104">
        <f>SUMIF('WW Spending Actual'!$B$10:$B$49,'WW Spending Total'!$B39,'WW Spending Actual'!AC$10:AC$49)+SUMIF('WW Spending Projected'!$B$14:$B$53,'WW Spending Total'!$B39,'WW Spending Projected'!AC$14:AC$53)</f>
        <v>0</v>
      </c>
      <c r="AD39" s="104">
        <f>SUMIF('WW Spending Actual'!$B$10:$B$49,'WW Spending Total'!$B39,'WW Spending Actual'!AD$10:AD$49)+SUMIF('WW Spending Projected'!$B$14:$B$53,'WW Spending Total'!$B39,'WW Spending Projected'!AD$14:AD$53)</f>
        <v>0</v>
      </c>
      <c r="AE39" s="104">
        <f>SUMIF('WW Spending Actual'!$B$10:$B$49,'WW Spending Total'!$B39,'WW Spending Actual'!AE$10:AE$49)+SUMIF('WW Spending Projected'!$B$14:$B$53,'WW Spending Total'!$B39,'WW Spending Projected'!AE$14:AE$53)</f>
        <v>0</v>
      </c>
      <c r="AF39" s="104">
        <f>SUMIF('WW Spending Actual'!$B$10:$B$49,'WW Spending Total'!$B39,'WW Spending Actual'!AF$10:AF$49)+SUMIF('WW Spending Projected'!$B$14:$B$53,'WW Spending Total'!$B39,'WW Spending Projected'!AF$14:AF$53)</f>
        <v>0</v>
      </c>
      <c r="AG39" s="105">
        <f>SUMIF('WW Spending Actual'!$B$10:$B$49,'WW Spending Total'!$B39,'WW Spending Actual'!AG$10:AG$49)+SUMIF('WW Spending Projected'!$B$14:$B$53,'WW Spending Total'!$B39,'WW Spending Projected'!AG$14:AG$53)</f>
        <v>0</v>
      </c>
    </row>
    <row r="40" spans="2:33" hidden="1" x14ac:dyDescent="0.2">
      <c r="B40" s="6" t="s">
        <v>80</v>
      </c>
      <c r="C40" s="58"/>
      <c r="D40" s="103">
        <f>SUMIF('WW Spending Actual'!$B$10:$B$49,'WW Spending Total'!$B40,'WW Spending Actual'!D$10:D$49)+SUMIF('WW Spending Projected'!$B$14:$B$53,'WW Spending Total'!$B40,'WW Spending Projected'!D$14:D$53)</f>
        <v>0</v>
      </c>
      <c r="E40" s="418">
        <f>SUMIF('WW Spending Actual'!$B$10:$B$49,'WW Spending Total'!$B40,'WW Spending Actual'!E$10:E$49)+SUMIF('WW Spending Projected'!$B$14:$B$53,'WW Spending Total'!$B40,'WW Spending Projected'!E$14:E$53)</f>
        <v>0</v>
      </c>
      <c r="F40" s="418">
        <f>SUMIF('WW Spending Actual'!$B$10:$B$49,'WW Spending Total'!$B40,'WW Spending Actual'!F$10:F$49)+SUMIF('WW Spending Projected'!$B$14:$B$53,'WW Spending Total'!$B40,'WW Spending Projected'!F$14:F$53)</f>
        <v>0</v>
      </c>
      <c r="G40" s="418">
        <f>SUMIF('WW Spending Actual'!$B$10:$B$49,'WW Spending Total'!$B40,'WW Spending Actual'!G$10:G$49)+SUMIF('WW Spending Projected'!$B$14:$B$53,'WW Spending Total'!$B40,'WW Spending Projected'!G$14:G$53)</f>
        <v>0</v>
      </c>
      <c r="H40" s="105">
        <f>SUMIF('WW Spending Actual'!$B$10:$B$49,'WW Spending Total'!$B40,'WW Spending Actual'!H$10:H$49)+SUMIF('WW Spending Projected'!$B$14:$B$53,'WW Spending Total'!$B40,'WW Spending Projected'!H$14:H$53)</f>
        <v>0</v>
      </c>
      <c r="I40" s="104">
        <f>SUMIF('WW Spending Actual'!$B$10:$B$49,'WW Spending Total'!$B40,'WW Spending Actual'!I$10:I$49)+SUMIF('WW Spending Projected'!$B$14:$B$53,'WW Spending Total'!$B40,'WW Spending Projected'!I$14:I$53)</f>
        <v>0</v>
      </c>
      <c r="J40" s="104">
        <f>SUMIF('WW Spending Actual'!$B$10:$B$49,'WW Spending Total'!$B40,'WW Spending Actual'!J$10:J$49)+SUMIF('WW Spending Projected'!$B$14:$B$53,'WW Spending Total'!$B40,'WW Spending Projected'!J$14:J$53)</f>
        <v>0</v>
      </c>
      <c r="K40" s="104">
        <f>SUMIF('WW Spending Actual'!$B$10:$B$49,'WW Spending Total'!$B40,'WW Spending Actual'!K$10:K$49)+SUMIF('WW Spending Projected'!$B$14:$B$53,'WW Spending Total'!$B40,'WW Spending Projected'!K$14:K$53)</f>
        <v>0</v>
      </c>
      <c r="L40" s="104">
        <f>SUMIF('WW Spending Actual'!$B$10:$B$49,'WW Spending Total'!$B40,'WW Spending Actual'!L$10:L$49)+SUMIF('WW Spending Projected'!$B$14:$B$53,'WW Spending Total'!$B40,'WW Spending Projected'!L$14:L$53)</f>
        <v>0</v>
      </c>
      <c r="M40" s="104">
        <f>SUMIF('WW Spending Actual'!$B$10:$B$49,'WW Spending Total'!$B40,'WW Spending Actual'!M$10:M$49)+SUMIF('WW Spending Projected'!$B$14:$B$53,'WW Spending Total'!$B40,'WW Spending Projected'!M$14:M$53)</f>
        <v>0</v>
      </c>
      <c r="N40" s="104">
        <f>SUMIF('WW Spending Actual'!$B$10:$B$49,'WW Spending Total'!$B40,'WW Spending Actual'!N$10:N$49)+SUMIF('WW Spending Projected'!$B$14:$B$53,'WW Spending Total'!$B40,'WW Spending Projected'!N$14:N$53)</f>
        <v>0</v>
      </c>
      <c r="O40" s="104">
        <f>SUMIF('WW Spending Actual'!$B$10:$B$49,'WW Spending Total'!$B40,'WW Spending Actual'!O$10:O$49)+SUMIF('WW Spending Projected'!$B$14:$B$53,'WW Spending Total'!$B40,'WW Spending Projected'!O$14:O$53)</f>
        <v>0</v>
      </c>
      <c r="P40" s="104">
        <f>SUMIF('WW Spending Actual'!$B$10:$B$49,'WW Spending Total'!$B40,'WW Spending Actual'!P$10:P$49)+SUMIF('WW Spending Projected'!$B$14:$B$53,'WW Spending Total'!$B40,'WW Spending Projected'!P$14:P$53)</f>
        <v>0</v>
      </c>
      <c r="Q40" s="104">
        <f>SUMIF('WW Spending Actual'!$B$10:$B$49,'WW Spending Total'!$B40,'WW Spending Actual'!Q$10:Q$49)+SUMIF('WW Spending Projected'!$B$14:$B$53,'WW Spending Total'!$B40,'WW Spending Projected'!Q$14:Q$53)</f>
        <v>0</v>
      </c>
      <c r="R40" s="104">
        <f>SUMIF('WW Spending Actual'!$B$10:$B$49,'WW Spending Total'!$B40,'WW Spending Actual'!R$10:R$49)+SUMIF('WW Spending Projected'!$B$14:$B$53,'WW Spending Total'!$B40,'WW Spending Projected'!R$14:R$53)</f>
        <v>0</v>
      </c>
      <c r="S40" s="104">
        <f>SUMIF('WW Spending Actual'!$B$10:$B$49,'WW Spending Total'!$B40,'WW Spending Actual'!S$10:S$49)+SUMIF('WW Spending Projected'!$B$14:$B$53,'WW Spending Total'!$B40,'WW Spending Projected'!S$14:S$53)</f>
        <v>0</v>
      </c>
      <c r="T40" s="104">
        <f>SUMIF('WW Spending Actual'!$B$10:$B$49,'WW Spending Total'!$B40,'WW Spending Actual'!T$10:T$49)+SUMIF('WW Spending Projected'!$B$14:$B$53,'WW Spending Total'!$B40,'WW Spending Projected'!T$14:T$53)</f>
        <v>0</v>
      </c>
      <c r="U40" s="104">
        <f>SUMIF('WW Spending Actual'!$B$10:$B$49,'WW Spending Total'!$B40,'WW Spending Actual'!U$10:U$49)+SUMIF('WW Spending Projected'!$B$14:$B$53,'WW Spending Total'!$B40,'WW Spending Projected'!U$14:U$53)</f>
        <v>0</v>
      </c>
      <c r="V40" s="104">
        <f>SUMIF('WW Spending Actual'!$B$10:$B$49,'WW Spending Total'!$B40,'WW Spending Actual'!V$10:V$49)+SUMIF('WW Spending Projected'!$B$14:$B$53,'WW Spending Total'!$B40,'WW Spending Projected'!V$14:V$53)</f>
        <v>0</v>
      </c>
      <c r="W40" s="104">
        <f>SUMIF('WW Spending Actual'!$B$10:$B$49,'WW Spending Total'!$B40,'WW Spending Actual'!W$10:W$49)+SUMIF('WW Spending Projected'!$B$14:$B$53,'WW Spending Total'!$B40,'WW Spending Projected'!W$14:W$53)</f>
        <v>0</v>
      </c>
      <c r="X40" s="104">
        <f>SUMIF('WW Spending Actual'!$B$10:$B$49,'WW Spending Total'!$B40,'WW Spending Actual'!X$10:X$49)+SUMIF('WW Spending Projected'!$B$14:$B$53,'WW Spending Total'!$B40,'WW Spending Projected'!X$14:X$53)</f>
        <v>0</v>
      </c>
      <c r="Y40" s="104">
        <f>SUMIF('WW Spending Actual'!$B$10:$B$49,'WW Spending Total'!$B40,'WW Spending Actual'!Y$10:Y$49)+SUMIF('WW Spending Projected'!$B$14:$B$53,'WW Spending Total'!$B40,'WW Spending Projected'!Y$14:Y$53)</f>
        <v>0</v>
      </c>
      <c r="Z40" s="104">
        <f>SUMIF('WW Spending Actual'!$B$10:$B$49,'WW Spending Total'!$B40,'WW Spending Actual'!Z$10:Z$49)+SUMIF('WW Spending Projected'!$B$14:$B$53,'WW Spending Total'!$B40,'WW Spending Projected'!Z$14:Z$53)</f>
        <v>0</v>
      </c>
      <c r="AA40" s="104">
        <f>SUMIF('WW Spending Actual'!$B$10:$B$49,'WW Spending Total'!$B40,'WW Spending Actual'!AA$10:AA$49)+SUMIF('WW Spending Projected'!$B$14:$B$53,'WW Spending Total'!$B40,'WW Spending Projected'!AA$14:AA$53)</f>
        <v>0</v>
      </c>
      <c r="AB40" s="104">
        <f>SUMIF('WW Spending Actual'!$B$10:$B$49,'WW Spending Total'!$B40,'WW Spending Actual'!AB$10:AB$49)+SUMIF('WW Spending Projected'!$B$14:$B$53,'WW Spending Total'!$B40,'WW Spending Projected'!AB$14:AB$53)</f>
        <v>0</v>
      </c>
      <c r="AC40" s="104">
        <f>SUMIF('WW Spending Actual'!$B$10:$B$49,'WW Spending Total'!$B40,'WW Spending Actual'!AC$10:AC$49)+SUMIF('WW Spending Projected'!$B$14:$B$53,'WW Spending Total'!$B40,'WW Spending Projected'!AC$14:AC$53)</f>
        <v>0</v>
      </c>
      <c r="AD40" s="104">
        <f>SUMIF('WW Spending Actual'!$B$10:$B$49,'WW Spending Total'!$B40,'WW Spending Actual'!AD$10:AD$49)+SUMIF('WW Spending Projected'!$B$14:$B$53,'WW Spending Total'!$B40,'WW Spending Projected'!AD$14:AD$53)</f>
        <v>0</v>
      </c>
      <c r="AE40" s="104">
        <f>SUMIF('WW Spending Actual'!$B$10:$B$49,'WW Spending Total'!$B40,'WW Spending Actual'!AE$10:AE$49)+SUMIF('WW Spending Projected'!$B$14:$B$53,'WW Spending Total'!$B40,'WW Spending Projected'!AE$14:AE$53)</f>
        <v>0</v>
      </c>
      <c r="AF40" s="104">
        <f>SUMIF('WW Spending Actual'!$B$10:$B$49,'WW Spending Total'!$B40,'WW Spending Actual'!AF$10:AF$49)+SUMIF('WW Spending Projected'!$B$14:$B$53,'WW Spending Total'!$B40,'WW Spending Projected'!AF$14:AF$53)</f>
        <v>0</v>
      </c>
      <c r="AG40" s="105">
        <f>SUMIF('WW Spending Actual'!$B$10:$B$49,'WW Spending Total'!$B40,'WW Spending Actual'!AG$10:AG$49)+SUMIF('WW Spending Projected'!$B$14:$B$53,'WW Spending Total'!$B40,'WW Spending Projected'!AG$14:AG$53)</f>
        <v>0</v>
      </c>
    </row>
    <row r="41" spans="2:33" hidden="1" x14ac:dyDescent="0.2">
      <c r="B41" s="22" t="str">
        <f>IFERROR(VLOOKUP(C41,'MEG Def'!$A$52:$B$55,2),"")</f>
        <v/>
      </c>
      <c r="C41" s="58"/>
      <c r="D41" s="103">
        <f>SUMIF('WW Spending Actual'!$B$10:$B$49,'WW Spending Total'!$B41,'WW Spending Actual'!D$10:D$49)+SUMIF('WW Spending Projected'!$B$14:$B$53,'WW Spending Total'!$B41,'WW Spending Projected'!D$14:D$53)</f>
        <v>0</v>
      </c>
      <c r="E41" s="418">
        <f>SUMIF('WW Spending Actual'!$B$10:$B$49,'WW Spending Total'!$B41,'WW Spending Actual'!E$10:E$49)+SUMIF('WW Spending Projected'!$B$14:$B$53,'WW Spending Total'!$B41,'WW Spending Projected'!E$14:E$53)</f>
        <v>0</v>
      </c>
      <c r="F41" s="418">
        <f>SUMIF('WW Spending Actual'!$B$10:$B$49,'WW Spending Total'!$B41,'WW Spending Actual'!F$10:F$49)+SUMIF('WW Spending Projected'!$B$14:$B$53,'WW Spending Total'!$B41,'WW Spending Projected'!F$14:F$53)</f>
        <v>0</v>
      </c>
      <c r="G41" s="418">
        <f>SUMIF('WW Spending Actual'!$B$10:$B$49,'WW Spending Total'!$B41,'WW Spending Actual'!G$10:G$49)+SUMIF('WW Spending Projected'!$B$14:$B$53,'WW Spending Total'!$B41,'WW Spending Projected'!G$14:G$53)</f>
        <v>0</v>
      </c>
      <c r="H41" s="105">
        <f>SUMIF('WW Spending Actual'!$B$10:$B$49,'WW Spending Total'!$B41,'WW Spending Actual'!H$10:H$49)+SUMIF('WW Spending Projected'!$B$14:$B$53,'WW Spending Total'!$B41,'WW Spending Projected'!H$14:H$53)</f>
        <v>0</v>
      </c>
      <c r="I41" s="104">
        <f>SUMIF('WW Spending Actual'!$B$10:$B$49,'WW Spending Total'!$B41,'WW Spending Actual'!I$10:I$49)+SUMIF('WW Spending Projected'!$B$14:$B$53,'WW Spending Total'!$B41,'WW Spending Projected'!I$14:I$53)</f>
        <v>0</v>
      </c>
      <c r="J41" s="104">
        <f>SUMIF('WW Spending Actual'!$B$10:$B$49,'WW Spending Total'!$B41,'WW Spending Actual'!J$10:J$49)+SUMIF('WW Spending Projected'!$B$14:$B$53,'WW Spending Total'!$B41,'WW Spending Projected'!J$14:J$53)</f>
        <v>0</v>
      </c>
      <c r="K41" s="104">
        <f>SUMIF('WW Spending Actual'!$B$10:$B$49,'WW Spending Total'!$B41,'WW Spending Actual'!K$10:K$49)+SUMIF('WW Spending Projected'!$B$14:$B$53,'WW Spending Total'!$B41,'WW Spending Projected'!K$14:K$53)</f>
        <v>0</v>
      </c>
      <c r="L41" s="104">
        <f>SUMIF('WW Spending Actual'!$B$10:$B$49,'WW Spending Total'!$B41,'WW Spending Actual'!L$10:L$49)+SUMIF('WW Spending Projected'!$B$14:$B$53,'WW Spending Total'!$B41,'WW Spending Projected'!L$14:L$53)</f>
        <v>0</v>
      </c>
      <c r="M41" s="104">
        <f>SUMIF('WW Spending Actual'!$B$10:$B$49,'WW Spending Total'!$B41,'WW Spending Actual'!M$10:M$49)+SUMIF('WW Spending Projected'!$B$14:$B$53,'WW Spending Total'!$B41,'WW Spending Projected'!M$14:M$53)</f>
        <v>0</v>
      </c>
      <c r="N41" s="104">
        <f>SUMIF('WW Spending Actual'!$B$10:$B$49,'WW Spending Total'!$B41,'WW Spending Actual'!N$10:N$49)+SUMIF('WW Spending Projected'!$B$14:$B$53,'WW Spending Total'!$B41,'WW Spending Projected'!N$14:N$53)</f>
        <v>0</v>
      </c>
      <c r="O41" s="104">
        <f>SUMIF('WW Spending Actual'!$B$10:$B$49,'WW Spending Total'!$B41,'WW Spending Actual'!O$10:O$49)+SUMIF('WW Spending Projected'!$B$14:$B$53,'WW Spending Total'!$B41,'WW Spending Projected'!O$14:O$53)</f>
        <v>0</v>
      </c>
      <c r="P41" s="104">
        <f>SUMIF('WW Spending Actual'!$B$10:$B$49,'WW Spending Total'!$B41,'WW Spending Actual'!P$10:P$49)+SUMIF('WW Spending Projected'!$B$14:$B$53,'WW Spending Total'!$B41,'WW Spending Projected'!P$14:P$53)</f>
        <v>0</v>
      </c>
      <c r="Q41" s="104">
        <f>SUMIF('WW Spending Actual'!$B$10:$B$49,'WW Spending Total'!$B41,'WW Spending Actual'!Q$10:Q$49)+SUMIF('WW Spending Projected'!$B$14:$B$53,'WW Spending Total'!$B41,'WW Spending Projected'!Q$14:Q$53)</f>
        <v>0</v>
      </c>
      <c r="R41" s="104">
        <f>SUMIF('WW Spending Actual'!$B$10:$B$49,'WW Spending Total'!$B41,'WW Spending Actual'!R$10:R$49)+SUMIF('WW Spending Projected'!$B$14:$B$53,'WW Spending Total'!$B41,'WW Spending Projected'!R$14:R$53)</f>
        <v>0</v>
      </c>
      <c r="S41" s="104">
        <f>SUMIF('WW Spending Actual'!$B$10:$B$49,'WW Spending Total'!$B41,'WW Spending Actual'!S$10:S$49)+SUMIF('WW Spending Projected'!$B$14:$B$53,'WW Spending Total'!$B41,'WW Spending Projected'!S$14:S$53)</f>
        <v>0</v>
      </c>
      <c r="T41" s="104">
        <f>SUMIF('WW Spending Actual'!$B$10:$B$49,'WW Spending Total'!$B41,'WW Spending Actual'!T$10:T$49)+SUMIF('WW Spending Projected'!$B$14:$B$53,'WW Spending Total'!$B41,'WW Spending Projected'!T$14:T$53)</f>
        <v>0</v>
      </c>
      <c r="U41" s="104">
        <f>SUMIF('WW Spending Actual'!$B$10:$B$49,'WW Spending Total'!$B41,'WW Spending Actual'!U$10:U$49)+SUMIF('WW Spending Projected'!$B$14:$B$53,'WW Spending Total'!$B41,'WW Spending Projected'!U$14:U$53)</f>
        <v>0</v>
      </c>
      <c r="V41" s="104">
        <f>SUMIF('WW Spending Actual'!$B$10:$B$49,'WW Spending Total'!$B41,'WW Spending Actual'!V$10:V$49)+SUMIF('WW Spending Projected'!$B$14:$B$53,'WW Spending Total'!$B41,'WW Spending Projected'!V$14:V$53)</f>
        <v>0</v>
      </c>
      <c r="W41" s="104">
        <f>SUMIF('WW Spending Actual'!$B$10:$B$49,'WW Spending Total'!$B41,'WW Spending Actual'!W$10:W$49)+SUMIF('WW Spending Projected'!$B$14:$B$53,'WW Spending Total'!$B41,'WW Spending Projected'!W$14:W$53)</f>
        <v>0</v>
      </c>
      <c r="X41" s="104">
        <f>SUMIF('WW Spending Actual'!$B$10:$B$49,'WW Spending Total'!$B41,'WW Spending Actual'!X$10:X$49)+SUMIF('WW Spending Projected'!$B$14:$B$53,'WW Spending Total'!$B41,'WW Spending Projected'!X$14:X$53)</f>
        <v>0</v>
      </c>
      <c r="Y41" s="104">
        <f>SUMIF('WW Spending Actual'!$B$10:$B$49,'WW Spending Total'!$B41,'WW Spending Actual'!Y$10:Y$49)+SUMIF('WW Spending Projected'!$B$14:$B$53,'WW Spending Total'!$B41,'WW Spending Projected'!Y$14:Y$53)</f>
        <v>0</v>
      </c>
      <c r="Z41" s="104">
        <f>SUMIF('WW Spending Actual'!$B$10:$B$49,'WW Spending Total'!$B41,'WW Spending Actual'!Z$10:Z$49)+SUMIF('WW Spending Projected'!$B$14:$B$53,'WW Spending Total'!$B41,'WW Spending Projected'!Z$14:Z$53)</f>
        <v>0</v>
      </c>
      <c r="AA41" s="104">
        <f>SUMIF('WW Spending Actual'!$B$10:$B$49,'WW Spending Total'!$B41,'WW Spending Actual'!AA$10:AA$49)+SUMIF('WW Spending Projected'!$B$14:$B$53,'WW Spending Total'!$B41,'WW Spending Projected'!AA$14:AA$53)</f>
        <v>0</v>
      </c>
      <c r="AB41" s="104">
        <f>SUMIF('WW Spending Actual'!$B$10:$B$49,'WW Spending Total'!$B41,'WW Spending Actual'!AB$10:AB$49)+SUMIF('WW Spending Projected'!$B$14:$B$53,'WW Spending Total'!$B41,'WW Spending Projected'!AB$14:AB$53)</f>
        <v>0</v>
      </c>
      <c r="AC41" s="104">
        <f>SUMIF('WW Spending Actual'!$B$10:$B$49,'WW Spending Total'!$B41,'WW Spending Actual'!AC$10:AC$49)+SUMIF('WW Spending Projected'!$B$14:$B$53,'WW Spending Total'!$B41,'WW Spending Projected'!AC$14:AC$53)</f>
        <v>0</v>
      </c>
      <c r="AD41" s="104">
        <f>SUMIF('WW Spending Actual'!$B$10:$B$49,'WW Spending Total'!$B41,'WW Spending Actual'!AD$10:AD$49)+SUMIF('WW Spending Projected'!$B$14:$B$53,'WW Spending Total'!$B41,'WW Spending Projected'!AD$14:AD$53)</f>
        <v>0</v>
      </c>
      <c r="AE41" s="104">
        <f>SUMIF('WW Spending Actual'!$B$10:$B$49,'WW Spending Total'!$B41,'WW Spending Actual'!AE$10:AE$49)+SUMIF('WW Spending Projected'!$B$14:$B$53,'WW Spending Total'!$B41,'WW Spending Projected'!AE$14:AE$53)</f>
        <v>0</v>
      </c>
      <c r="AF41" s="104">
        <f>SUMIF('WW Spending Actual'!$B$10:$B$49,'WW Spending Total'!$B41,'WW Spending Actual'!AF$10:AF$49)+SUMIF('WW Spending Projected'!$B$14:$B$53,'WW Spending Total'!$B41,'WW Spending Projected'!AF$14:AF$53)</f>
        <v>0</v>
      </c>
      <c r="AG41" s="105">
        <f>SUMIF('WW Spending Actual'!$B$10:$B$49,'WW Spending Total'!$B41,'WW Spending Actual'!AG$10:AG$49)+SUMIF('WW Spending Projected'!$B$14:$B$53,'WW Spending Total'!$B41,'WW Spending Projected'!AG$14:AG$53)</f>
        <v>0</v>
      </c>
    </row>
    <row r="42" spans="2:33" hidden="1" x14ac:dyDescent="0.2">
      <c r="B42" s="22" t="str">
        <f>IFERROR(VLOOKUP(C42,'MEG Def'!$A$52:$B$55,2),"")</f>
        <v/>
      </c>
      <c r="C42" s="58"/>
      <c r="D42" s="103">
        <f>SUMIF('WW Spending Actual'!$B$10:$B$49,'WW Spending Total'!$B42,'WW Spending Actual'!D$10:D$49)+SUMIF('WW Spending Projected'!$B$14:$B$53,'WW Spending Total'!$B42,'WW Spending Projected'!D$14:D$53)</f>
        <v>0</v>
      </c>
      <c r="E42" s="418">
        <f>SUMIF('WW Spending Actual'!$B$10:$B$49,'WW Spending Total'!$B42,'WW Spending Actual'!E$10:E$49)+SUMIF('WW Spending Projected'!$B$14:$B$53,'WW Spending Total'!$B42,'WW Spending Projected'!E$14:E$53)</f>
        <v>0</v>
      </c>
      <c r="F42" s="418">
        <f>SUMIF('WW Spending Actual'!$B$10:$B$49,'WW Spending Total'!$B42,'WW Spending Actual'!F$10:F$49)+SUMIF('WW Spending Projected'!$B$14:$B$53,'WW Spending Total'!$B42,'WW Spending Projected'!F$14:F$53)</f>
        <v>0</v>
      </c>
      <c r="G42" s="418">
        <f>SUMIF('WW Spending Actual'!$B$10:$B$49,'WW Spending Total'!$B42,'WW Spending Actual'!G$10:G$49)+SUMIF('WW Spending Projected'!$B$14:$B$53,'WW Spending Total'!$B42,'WW Spending Projected'!G$14:G$53)</f>
        <v>0</v>
      </c>
      <c r="H42" s="105">
        <f>SUMIF('WW Spending Actual'!$B$10:$B$49,'WW Spending Total'!$B42,'WW Spending Actual'!H$10:H$49)+SUMIF('WW Spending Projected'!$B$14:$B$53,'WW Spending Total'!$B42,'WW Spending Projected'!H$14:H$53)</f>
        <v>0</v>
      </c>
      <c r="I42" s="104">
        <f>SUMIF('WW Spending Actual'!$B$10:$B$49,'WW Spending Total'!$B42,'WW Spending Actual'!I$10:I$49)+SUMIF('WW Spending Projected'!$B$14:$B$53,'WW Spending Total'!$B42,'WW Spending Projected'!I$14:I$53)</f>
        <v>0</v>
      </c>
      <c r="J42" s="104">
        <f>SUMIF('WW Spending Actual'!$B$10:$B$49,'WW Spending Total'!$B42,'WW Spending Actual'!J$10:J$49)+SUMIF('WW Spending Projected'!$B$14:$B$53,'WW Spending Total'!$B42,'WW Spending Projected'!J$14:J$53)</f>
        <v>0</v>
      </c>
      <c r="K42" s="104">
        <f>SUMIF('WW Spending Actual'!$B$10:$B$49,'WW Spending Total'!$B42,'WW Spending Actual'!K$10:K$49)+SUMIF('WW Spending Projected'!$B$14:$B$53,'WW Spending Total'!$B42,'WW Spending Projected'!K$14:K$53)</f>
        <v>0</v>
      </c>
      <c r="L42" s="104">
        <f>SUMIF('WW Spending Actual'!$B$10:$B$49,'WW Spending Total'!$B42,'WW Spending Actual'!L$10:L$49)+SUMIF('WW Spending Projected'!$B$14:$B$53,'WW Spending Total'!$B42,'WW Spending Projected'!L$14:L$53)</f>
        <v>0</v>
      </c>
      <c r="M42" s="104">
        <f>SUMIF('WW Spending Actual'!$B$10:$B$49,'WW Spending Total'!$B42,'WW Spending Actual'!M$10:M$49)+SUMIF('WW Spending Projected'!$B$14:$B$53,'WW Spending Total'!$B42,'WW Spending Projected'!M$14:M$53)</f>
        <v>0</v>
      </c>
      <c r="N42" s="104">
        <f>SUMIF('WW Spending Actual'!$B$10:$B$49,'WW Spending Total'!$B42,'WW Spending Actual'!N$10:N$49)+SUMIF('WW Spending Projected'!$B$14:$B$53,'WW Spending Total'!$B42,'WW Spending Projected'!N$14:N$53)</f>
        <v>0</v>
      </c>
      <c r="O42" s="104">
        <f>SUMIF('WW Spending Actual'!$B$10:$B$49,'WW Spending Total'!$B42,'WW Spending Actual'!O$10:O$49)+SUMIF('WW Spending Projected'!$B$14:$B$53,'WW Spending Total'!$B42,'WW Spending Projected'!O$14:O$53)</f>
        <v>0</v>
      </c>
      <c r="P42" s="104">
        <f>SUMIF('WW Spending Actual'!$B$10:$B$49,'WW Spending Total'!$B42,'WW Spending Actual'!P$10:P$49)+SUMIF('WW Spending Projected'!$B$14:$B$53,'WW Spending Total'!$B42,'WW Spending Projected'!P$14:P$53)</f>
        <v>0</v>
      </c>
      <c r="Q42" s="104">
        <f>SUMIF('WW Spending Actual'!$B$10:$B$49,'WW Spending Total'!$B42,'WW Spending Actual'!Q$10:Q$49)+SUMIF('WW Spending Projected'!$B$14:$B$53,'WW Spending Total'!$B42,'WW Spending Projected'!Q$14:Q$53)</f>
        <v>0</v>
      </c>
      <c r="R42" s="104">
        <f>SUMIF('WW Spending Actual'!$B$10:$B$49,'WW Spending Total'!$B42,'WW Spending Actual'!R$10:R$49)+SUMIF('WW Spending Projected'!$B$14:$B$53,'WW Spending Total'!$B42,'WW Spending Projected'!R$14:R$53)</f>
        <v>0</v>
      </c>
      <c r="S42" s="104">
        <f>SUMIF('WW Spending Actual'!$B$10:$B$49,'WW Spending Total'!$B42,'WW Spending Actual'!S$10:S$49)+SUMIF('WW Spending Projected'!$B$14:$B$53,'WW Spending Total'!$B42,'WW Spending Projected'!S$14:S$53)</f>
        <v>0</v>
      </c>
      <c r="T42" s="104">
        <f>SUMIF('WW Spending Actual'!$B$10:$B$49,'WW Spending Total'!$B42,'WW Spending Actual'!T$10:T$49)+SUMIF('WW Spending Projected'!$B$14:$B$53,'WW Spending Total'!$B42,'WW Spending Projected'!T$14:T$53)</f>
        <v>0</v>
      </c>
      <c r="U42" s="104">
        <f>SUMIF('WW Spending Actual'!$B$10:$B$49,'WW Spending Total'!$B42,'WW Spending Actual'!U$10:U$49)+SUMIF('WW Spending Projected'!$B$14:$B$53,'WW Spending Total'!$B42,'WW Spending Projected'!U$14:U$53)</f>
        <v>0</v>
      </c>
      <c r="V42" s="104">
        <f>SUMIF('WW Spending Actual'!$B$10:$B$49,'WW Spending Total'!$B42,'WW Spending Actual'!V$10:V$49)+SUMIF('WW Spending Projected'!$B$14:$B$53,'WW Spending Total'!$B42,'WW Spending Projected'!V$14:V$53)</f>
        <v>0</v>
      </c>
      <c r="W42" s="104">
        <f>SUMIF('WW Spending Actual'!$B$10:$B$49,'WW Spending Total'!$B42,'WW Spending Actual'!W$10:W$49)+SUMIF('WW Spending Projected'!$B$14:$B$53,'WW Spending Total'!$B42,'WW Spending Projected'!W$14:W$53)</f>
        <v>0</v>
      </c>
      <c r="X42" s="104">
        <f>SUMIF('WW Spending Actual'!$B$10:$B$49,'WW Spending Total'!$B42,'WW Spending Actual'!X$10:X$49)+SUMIF('WW Spending Projected'!$B$14:$B$53,'WW Spending Total'!$B42,'WW Spending Projected'!X$14:X$53)</f>
        <v>0</v>
      </c>
      <c r="Y42" s="104">
        <f>SUMIF('WW Spending Actual'!$B$10:$B$49,'WW Spending Total'!$B42,'WW Spending Actual'!Y$10:Y$49)+SUMIF('WW Spending Projected'!$B$14:$B$53,'WW Spending Total'!$B42,'WW Spending Projected'!Y$14:Y$53)</f>
        <v>0</v>
      </c>
      <c r="Z42" s="104">
        <f>SUMIF('WW Spending Actual'!$B$10:$B$49,'WW Spending Total'!$B42,'WW Spending Actual'!Z$10:Z$49)+SUMIF('WW Spending Projected'!$B$14:$B$53,'WW Spending Total'!$B42,'WW Spending Projected'!Z$14:Z$53)</f>
        <v>0</v>
      </c>
      <c r="AA42" s="104">
        <f>SUMIF('WW Spending Actual'!$B$10:$B$49,'WW Spending Total'!$B42,'WW Spending Actual'!AA$10:AA$49)+SUMIF('WW Spending Projected'!$B$14:$B$53,'WW Spending Total'!$B42,'WW Spending Projected'!AA$14:AA$53)</f>
        <v>0</v>
      </c>
      <c r="AB42" s="104">
        <f>SUMIF('WW Spending Actual'!$B$10:$B$49,'WW Spending Total'!$B42,'WW Spending Actual'!AB$10:AB$49)+SUMIF('WW Spending Projected'!$B$14:$B$53,'WW Spending Total'!$B42,'WW Spending Projected'!AB$14:AB$53)</f>
        <v>0</v>
      </c>
      <c r="AC42" s="104">
        <f>SUMIF('WW Spending Actual'!$B$10:$B$49,'WW Spending Total'!$B42,'WW Spending Actual'!AC$10:AC$49)+SUMIF('WW Spending Projected'!$B$14:$B$53,'WW Spending Total'!$B42,'WW Spending Projected'!AC$14:AC$53)</f>
        <v>0</v>
      </c>
      <c r="AD42" s="104">
        <f>SUMIF('WW Spending Actual'!$B$10:$B$49,'WW Spending Total'!$B42,'WW Spending Actual'!AD$10:AD$49)+SUMIF('WW Spending Projected'!$B$14:$B$53,'WW Spending Total'!$B42,'WW Spending Projected'!AD$14:AD$53)</f>
        <v>0</v>
      </c>
      <c r="AE42" s="104">
        <f>SUMIF('WW Spending Actual'!$B$10:$B$49,'WW Spending Total'!$B42,'WW Spending Actual'!AE$10:AE$49)+SUMIF('WW Spending Projected'!$B$14:$B$53,'WW Spending Total'!$B42,'WW Spending Projected'!AE$14:AE$53)</f>
        <v>0</v>
      </c>
      <c r="AF42" s="104">
        <f>SUMIF('WW Spending Actual'!$B$10:$B$49,'WW Spending Total'!$B42,'WW Spending Actual'!AF$10:AF$49)+SUMIF('WW Spending Projected'!$B$14:$B$53,'WW Spending Total'!$B42,'WW Spending Projected'!AF$14:AF$53)</f>
        <v>0</v>
      </c>
      <c r="AG42" s="105">
        <f>SUMIF('WW Spending Actual'!$B$10:$B$49,'WW Spending Total'!$B42,'WW Spending Actual'!AG$10:AG$49)+SUMIF('WW Spending Projected'!$B$14:$B$53,'WW Spending Total'!$B42,'WW Spending Projected'!AG$14:AG$53)</f>
        <v>0</v>
      </c>
    </row>
    <row r="43" spans="2:33" hidden="1" x14ac:dyDescent="0.2">
      <c r="B43" s="22" t="str">
        <f>IFERROR(VLOOKUP(C43,'MEG Def'!$A$52:$B$55,2),"")</f>
        <v/>
      </c>
      <c r="C43" s="58"/>
      <c r="D43" s="103">
        <f>SUMIF('WW Spending Actual'!$B$10:$B$49,'WW Spending Total'!$B43,'WW Spending Actual'!D$10:D$49)+SUMIF('WW Spending Projected'!$B$14:$B$53,'WW Spending Total'!$B43,'WW Spending Projected'!D$14:D$53)</f>
        <v>0</v>
      </c>
      <c r="E43" s="418">
        <f>SUMIF('WW Spending Actual'!$B$10:$B$49,'WW Spending Total'!$B43,'WW Spending Actual'!E$10:E$49)+SUMIF('WW Spending Projected'!$B$14:$B$53,'WW Spending Total'!$B43,'WW Spending Projected'!E$14:E$53)</f>
        <v>0</v>
      </c>
      <c r="F43" s="418">
        <f>SUMIF('WW Spending Actual'!$B$10:$B$49,'WW Spending Total'!$B43,'WW Spending Actual'!F$10:F$49)+SUMIF('WW Spending Projected'!$B$14:$B$53,'WW Spending Total'!$B43,'WW Spending Projected'!F$14:F$53)</f>
        <v>0</v>
      </c>
      <c r="G43" s="418">
        <f>SUMIF('WW Spending Actual'!$B$10:$B$49,'WW Spending Total'!$B43,'WW Spending Actual'!G$10:G$49)+SUMIF('WW Spending Projected'!$B$14:$B$53,'WW Spending Total'!$B43,'WW Spending Projected'!G$14:G$53)</f>
        <v>0</v>
      </c>
      <c r="H43" s="105">
        <f>SUMIF('WW Spending Actual'!$B$10:$B$49,'WW Spending Total'!$B43,'WW Spending Actual'!H$10:H$49)+SUMIF('WW Spending Projected'!$B$14:$B$53,'WW Spending Total'!$B43,'WW Spending Projected'!H$14:H$53)</f>
        <v>0</v>
      </c>
      <c r="I43" s="104">
        <f>SUMIF('WW Spending Actual'!$B$10:$B$49,'WW Spending Total'!$B43,'WW Spending Actual'!I$10:I$49)+SUMIF('WW Spending Projected'!$B$14:$B$53,'WW Spending Total'!$B43,'WW Spending Projected'!I$14:I$53)</f>
        <v>0</v>
      </c>
      <c r="J43" s="104">
        <f>SUMIF('WW Spending Actual'!$B$10:$B$49,'WW Spending Total'!$B43,'WW Spending Actual'!J$10:J$49)+SUMIF('WW Spending Projected'!$B$14:$B$53,'WW Spending Total'!$B43,'WW Spending Projected'!J$14:J$53)</f>
        <v>0</v>
      </c>
      <c r="K43" s="104">
        <f>SUMIF('WW Spending Actual'!$B$10:$B$49,'WW Spending Total'!$B43,'WW Spending Actual'!K$10:K$49)+SUMIF('WW Spending Projected'!$B$14:$B$53,'WW Spending Total'!$B43,'WW Spending Projected'!K$14:K$53)</f>
        <v>0</v>
      </c>
      <c r="L43" s="104">
        <f>SUMIF('WW Spending Actual'!$B$10:$B$49,'WW Spending Total'!$B43,'WW Spending Actual'!L$10:L$49)+SUMIF('WW Spending Projected'!$B$14:$B$53,'WW Spending Total'!$B43,'WW Spending Projected'!L$14:L$53)</f>
        <v>0</v>
      </c>
      <c r="M43" s="104">
        <f>SUMIF('WW Spending Actual'!$B$10:$B$49,'WW Spending Total'!$B43,'WW Spending Actual'!M$10:M$49)+SUMIF('WW Spending Projected'!$B$14:$B$53,'WW Spending Total'!$B43,'WW Spending Projected'!M$14:M$53)</f>
        <v>0</v>
      </c>
      <c r="N43" s="104">
        <f>SUMIF('WW Spending Actual'!$B$10:$B$49,'WW Spending Total'!$B43,'WW Spending Actual'!N$10:N$49)+SUMIF('WW Spending Projected'!$B$14:$B$53,'WW Spending Total'!$B43,'WW Spending Projected'!N$14:N$53)</f>
        <v>0</v>
      </c>
      <c r="O43" s="104">
        <f>SUMIF('WW Spending Actual'!$B$10:$B$49,'WW Spending Total'!$B43,'WW Spending Actual'!O$10:O$49)+SUMIF('WW Spending Projected'!$B$14:$B$53,'WW Spending Total'!$B43,'WW Spending Projected'!O$14:O$53)</f>
        <v>0</v>
      </c>
      <c r="P43" s="104">
        <f>SUMIF('WW Spending Actual'!$B$10:$B$49,'WW Spending Total'!$B43,'WW Spending Actual'!P$10:P$49)+SUMIF('WW Spending Projected'!$B$14:$B$53,'WW Spending Total'!$B43,'WW Spending Projected'!P$14:P$53)</f>
        <v>0</v>
      </c>
      <c r="Q43" s="104">
        <f>SUMIF('WW Spending Actual'!$B$10:$B$49,'WW Spending Total'!$B43,'WW Spending Actual'!Q$10:Q$49)+SUMIF('WW Spending Projected'!$B$14:$B$53,'WW Spending Total'!$B43,'WW Spending Projected'!Q$14:Q$53)</f>
        <v>0</v>
      </c>
      <c r="R43" s="104">
        <f>SUMIF('WW Spending Actual'!$B$10:$B$49,'WW Spending Total'!$B43,'WW Spending Actual'!R$10:R$49)+SUMIF('WW Spending Projected'!$B$14:$B$53,'WW Spending Total'!$B43,'WW Spending Projected'!R$14:R$53)</f>
        <v>0</v>
      </c>
      <c r="S43" s="104">
        <f>SUMIF('WW Spending Actual'!$B$10:$B$49,'WW Spending Total'!$B43,'WW Spending Actual'!S$10:S$49)+SUMIF('WW Spending Projected'!$B$14:$B$53,'WW Spending Total'!$B43,'WW Spending Projected'!S$14:S$53)</f>
        <v>0</v>
      </c>
      <c r="T43" s="104">
        <f>SUMIF('WW Spending Actual'!$B$10:$B$49,'WW Spending Total'!$B43,'WW Spending Actual'!T$10:T$49)+SUMIF('WW Spending Projected'!$B$14:$B$53,'WW Spending Total'!$B43,'WW Spending Projected'!T$14:T$53)</f>
        <v>0</v>
      </c>
      <c r="U43" s="104">
        <f>SUMIF('WW Spending Actual'!$B$10:$B$49,'WW Spending Total'!$B43,'WW Spending Actual'!U$10:U$49)+SUMIF('WW Spending Projected'!$B$14:$B$53,'WW Spending Total'!$B43,'WW Spending Projected'!U$14:U$53)</f>
        <v>0</v>
      </c>
      <c r="V43" s="104">
        <f>SUMIF('WW Spending Actual'!$B$10:$B$49,'WW Spending Total'!$B43,'WW Spending Actual'!V$10:V$49)+SUMIF('WW Spending Projected'!$B$14:$B$53,'WW Spending Total'!$B43,'WW Spending Projected'!V$14:V$53)</f>
        <v>0</v>
      </c>
      <c r="W43" s="104">
        <f>SUMIF('WW Spending Actual'!$B$10:$B$49,'WW Spending Total'!$B43,'WW Spending Actual'!W$10:W$49)+SUMIF('WW Spending Projected'!$B$14:$B$53,'WW Spending Total'!$B43,'WW Spending Projected'!W$14:W$53)</f>
        <v>0</v>
      </c>
      <c r="X43" s="104">
        <f>SUMIF('WW Spending Actual'!$B$10:$B$49,'WW Spending Total'!$B43,'WW Spending Actual'!X$10:X$49)+SUMIF('WW Spending Projected'!$B$14:$B$53,'WW Spending Total'!$B43,'WW Spending Projected'!X$14:X$53)</f>
        <v>0</v>
      </c>
      <c r="Y43" s="104">
        <f>SUMIF('WW Spending Actual'!$B$10:$B$49,'WW Spending Total'!$B43,'WW Spending Actual'!Y$10:Y$49)+SUMIF('WW Spending Projected'!$B$14:$B$53,'WW Spending Total'!$B43,'WW Spending Projected'!Y$14:Y$53)</f>
        <v>0</v>
      </c>
      <c r="Z43" s="104">
        <f>SUMIF('WW Spending Actual'!$B$10:$B$49,'WW Spending Total'!$B43,'WW Spending Actual'!Z$10:Z$49)+SUMIF('WW Spending Projected'!$B$14:$B$53,'WW Spending Total'!$B43,'WW Spending Projected'!Z$14:Z$53)</f>
        <v>0</v>
      </c>
      <c r="AA43" s="104">
        <f>SUMIF('WW Spending Actual'!$B$10:$B$49,'WW Spending Total'!$B43,'WW Spending Actual'!AA$10:AA$49)+SUMIF('WW Spending Projected'!$B$14:$B$53,'WW Spending Total'!$B43,'WW Spending Projected'!AA$14:AA$53)</f>
        <v>0</v>
      </c>
      <c r="AB43" s="104">
        <f>SUMIF('WW Spending Actual'!$B$10:$B$49,'WW Spending Total'!$B43,'WW Spending Actual'!AB$10:AB$49)+SUMIF('WW Spending Projected'!$B$14:$B$53,'WW Spending Total'!$B43,'WW Spending Projected'!AB$14:AB$53)</f>
        <v>0</v>
      </c>
      <c r="AC43" s="104">
        <f>SUMIF('WW Spending Actual'!$B$10:$B$49,'WW Spending Total'!$B43,'WW Spending Actual'!AC$10:AC$49)+SUMIF('WW Spending Projected'!$B$14:$B$53,'WW Spending Total'!$B43,'WW Spending Projected'!AC$14:AC$53)</f>
        <v>0</v>
      </c>
      <c r="AD43" s="104">
        <f>SUMIF('WW Spending Actual'!$B$10:$B$49,'WW Spending Total'!$B43,'WW Spending Actual'!AD$10:AD$49)+SUMIF('WW Spending Projected'!$B$14:$B$53,'WW Spending Total'!$B43,'WW Spending Projected'!AD$14:AD$53)</f>
        <v>0</v>
      </c>
      <c r="AE43" s="104">
        <f>SUMIF('WW Spending Actual'!$B$10:$B$49,'WW Spending Total'!$B43,'WW Spending Actual'!AE$10:AE$49)+SUMIF('WW Spending Projected'!$B$14:$B$53,'WW Spending Total'!$B43,'WW Spending Projected'!AE$14:AE$53)</f>
        <v>0</v>
      </c>
      <c r="AF43" s="104">
        <f>SUMIF('WW Spending Actual'!$B$10:$B$49,'WW Spending Total'!$B43,'WW Spending Actual'!AF$10:AF$49)+SUMIF('WW Spending Projected'!$B$14:$B$53,'WW Spending Total'!$B43,'WW Spending Projected'!AF$14:AF$53)</f>
        <v>0</v>
      </c>
      <c r="AG43" s="105">
        <f>SUMIF('WW Spending Actual'!$B$10:$B$49,'WW Spending Total'!$B43,'WW Spending Actual'!AG$10:AG$49)+SUMIF('WW Spending Projected'!$B$14:$B$53,'WW Spending Total'!$B43,'WW Spending Projected'!AG$14:AG$53)</f>
        <v>0</v>
      </c>
    </row>
    <row r="44" spans="2:33" hidden="1" x14ac:dyDescent="0.2">
      <c r="B44" s="22"/>
      <c r="C44" s="58"/>
      <c r="D44" s="103">
        <f>SUMIF('WW Spending Actual'!$B$10:$B$49,'WW Spending Total'!$B44,'WW Spending Actual'!D$10:D$49)+SUMIF('WW Spending Projected'!$B$14:$B$53,'WW Spending Total'!$B44,'WW Spending Projected'!D$14:D$53)</f>
        <v>0</v>
      </c>
      <c r="E44" s="418">
        <f>SUMIF('WW Spending Actual'!$B$10:$B$49,'WW Spending Total'!$B44,'WW Spending Actual'!E$10:E$49)+SUMIF('WW Spending Projected'!$B$14:$B$53,'WW Spending Total'!$B44,'WW Spending Projected'!E$14:E$53)</f>
        <v>0</v>
      </c>
      <c r="F44" s="418">
        <f>SUMIF('WW Spending Actual'!$B$10:$B$49,'WW Spending Total'!$B44,'WW Spending Actual'!F$10:F$49)+SUMIF('WW Spending Projected'!$B$14:$B$53,'WW Spending Total'!$B44,'WW Spending Projected'!F$14:F$53)</f>
        <v>0</v>
      </c>
      <c r="G44" s="418">
        <f>SUMIF('WW Spending Actual'!$B$10:$B$49,'WW Spending Total'!$B44,'WW Spending Actual'!G$10:G$49)+SUMIF('WW Spending Projected'!$B$14:$B$53,'WW Spending Total'!$B44,'WW Spending Projected'!G$14:G$53)</f>
        <v>0</v>
      </c>
      <c r="H44" s="105">
        <f>SUMIF('WW Spending Actual'!$B$10:$B$49,'WW Spending Total'!$B44,'WW Spending Actual'!H$10:H$49)+SUMIF('WW Spending Projected'!$B$14:$B$53,'WW Spending Total'!$B44,'WW Spending Projected'!H$14:H$53)</f>
        <v>0</v>
      </c>
      <c r="I44" s="104">
        <f>SUMIF('WW Spending Actual'!$B$10:$B$49,'WW Spending Total'!$B44,'WW Spending Actual'!I$10:I$49)+SUMIF('WW Spending Projected'!$B$14:$B$53,'WW Spending Total'!$B44,'WW Spending Projected'!I$14:I$53)</f>
        <v>0</v>
      </c>
      <c r="J44" s="104">
        <f>SUMIF('WW Spending Actual'!$B$10:$B$49,'WW Spending Total'!$B44,'WW Spending Actual'!J$10:J$49)+SUMIF('WW Spending Projected'!$B$14:$B$53,'WW Spending Total'!$B44,'WW Spending Projected'!J$14:J$53)</f>
        <v>0</v>
      </c>
      <c r="K44" s="104">
        <f>SUMIF('WW Spending Actual'!$B$10:$B$49,'WW Spending Total'!$B44,'WW Spending Actual'!K$10:K$49)+SUMIF('WW Spending Projected'!$B$14:$B$53,'WW Spending Total'!$B44,'WW Spending Projected'!K$14:K$53)</f>
        <v>0</v>
      </c>
      <c r="L44" s="104">
        <f>SUMIF('WW Spending Actual'!$B$10:$B$49,'WW Spending Total'!$B44,'WW Spending Actual'!L$10:L$49)+SUMIF('WW Spending Projected'!$B$14:$B$53,'WW Spending Total'!$B44,'WW Spending Projected'!L$14:L$53)</f>
        <v>0</v>
      </c>
      <c r="M44" s="104">
        <f>SUMIF('WW Spending Actual'!$B$10:$B$49,'WW Spending Total'!$B44,'WW Spending Actual'!M$10:M$49)+SUMIF('WW Spending Projected'!$B$14:$B$53,'WW Spending Total'!$B44,'WW Spending Projected'!M$14:M$53)</f>
        <v>0</v>
      </c>
      <c r="N44" s="104">
        <f>SUMIF('WW Spending Actual'!$B$10:$B$49,'WW Spending Total'!$B44,'WW Spending Actual'!N$10:N$49)+SUMIF('WW Spending Projected'!$B$14:$B$53,'WW Spending Total'!$B44,'WW Spending Projected'!N$14:N$53)</f>
        <v>0</v>
      </c>
      <c r="O44" s="104">
        <f>SUMIF('WW Spending Actual'!$B$10:$B$49,'WW Spending Total'!$B44,'WW Spending Actual'!O$10:O$49)+SUMIF('WW Spending Projected'!$B$14:$B$53,'WW Spending Total'!$B44,'WW Spending Projected'!O$14:O$53)</f>
        <v>0</v>
      </c>
      <c r="P44" s="104">
        <f>SUMIF('WW Spending Actual'!$B$10:$B$49,'WW Spending Total'!$B44,'WW Spending Actual'!P$10:P$49)+SUMIF('WW Spending Projected'!$B$14:$B$53,'WW Spending Total'!$B44,'WW Spending Projected'!P$14:P$53)</f>
        <v>0</v>
      </c>
      <c r="Q44" s="104">
        <f>SUMIF('WW Spending Actual'!$B$10:$B$49,'WW Spending Total'!$B44,'WW Spending Actual'!Q$10:Q$49)+SUMIF('WW Spending Projected'!$B$14:$B$53,'WW Spending Total'!$B44,'WW Spending Projected'!Q$14:Q$53)</f>
        <v>0</v>
      </c>
      <c r="R44" s="104">
        <f>SUMIF('WW Spending Actual'!$B$10:$B$49,'WW Spending Total'!$B44,'WW Spending Actual'!R$10:R$49)+SUMIF('WW Spending Projected'!$B$14:$B$53,'WW Spending Total'!$B44,'WW Spending Projected'!R$14:R$53)</f>
        <v>0</v>
      </c>
      <c r="S44" s="104">
        <f>SUMIF('WW Spending Actual'!$B$10:$B$49,'WW Spending Total'!$B44,'WW Spending Actual'!S$10:S$49)+SUMIF('WW Spending Projected'!$B$14:$B$53,'WW Spending Total'!$B44,'WW Spending Projected'!S$14:S$53)</f>
        <v>0</v>
      </c>
      <c r="T44" s="104">
        <f>SUMIF('WW Spending Actual'!$B$10:$B$49,'WW Spending Total'!$B44,'WW Spending Actual'!T$10:T$49)+SUMIF('WW Spending Projected'!$B$14:$B$53,'WW Spending Total'!$B44,'WW Spending Projected'!T$14:T$53)</f>
        <v>0</v>
      </c>
      <c r="U44" s="104">
        <f>SUMIF('WW Spending Actual'!$B$10:$B$49,'WW Spending Total'!$B44,'WW Spending Actual'!U$10:U$49)+SUMIF('WW Spending Projected'!$B$14:$B$53,'WW Spending Total'!$B44,'WW Spending Projected'!U$14:U$53)</f>
        <v>0</v>
      </c>
      <c r="V44" s="104">
        <f>SUMIF('WW Spending Actual'!$B$10:$B$49,'WW Spending Total'!$B44,'WW Spending Actual'!V$10:V$49)+SUMIF('WW Spending Projected'!$B$14:$B$53,'WW Spending Total'!$B44,'WW Spending Projected'!V$14:V$53)</f>
        <v>0</v>
      </c>
      <c r="W44" s="104">
        <f>SUMIF('WW Spending Actual'!$B$10:$B$49,'WW Spending Total'!$B44,'WW Spending Actual'!W$10:W$49)+SUMIF('WW Spending Projected'!$B$14:$B$53,'WW Spending Total'!$B44,'WW Spending Projected'!W$14:W$53)</f>
        <v>0</v>
      </c>
      <c r="X44" s="104">
        <f>SUMIF('WW Spending Actual'!$B$10:$B$49,'WW Spending Total'!$B44,'WW Spending Actual'!X$10:X$49)+SUMIF('WW Spending Projected'!$B$14:$B$53,'WW Spending Total'!$B44,'WW Spending Projected'!X$14:X$53)</f>
        <v>0</v>
      </c>
      <c r="Y44" s="104">
        <f>SUMIF('WW Spending Actual'!$B$10:$B$49,'WW Spending Total'!$B44,'WW Spending Actual'!Y$10:Y$49)+SUMIF('WW Spending Projected'!$B$14:$B$53,'WW Spending Total'!$B44,'WW Spending Projected'!Y$14:Y$53)</f>
        <v>0</v>
      </c>
      <c r="Z44" s="104">
        <f>SUMIF('WW Spending Actual'!$B$10:$B$49,'WW Spending Total'!$B44,'WW Spending Actual'!Z$10:Z$49)+SUMIF('WW Spending Projected'!$B$14:$B$53,'WW Spending Total'!$B44,'WW Spending Projected'!Z$14:Z$53)</f>
        <v>0</v>
      </c>
      <c r="AA44" s="104">
        <f>SUMIF('WW Spending Actual'!$B$10:$B$49,'WW Spending Total'!$B44,'WW Spending Actual'!AA$10:AA$49)+SUMIF('WW Spending Projected'!$B$14:$B$53,'WW Spending Total'!$B44,'WW Spending Projected'!AA$14:AA$53)</f>
        <v>0</v>
      </c>
      <c r="AB44" s="104">
        <f>SUMIF('WW Spending Actual'!$B$10:$B$49,'WW Spending Total'!$B44,'WW Spending Actual'!AB$10:AB$49)+SUMIF('WW Spending Projected'!$B$14:$B$53,'WW Spending Total'!$B44,'WW Spending Projected'!AB$14:AB$53)</f>
        <v>0</v>
      </c>
      <c r="AC44" s="104">
        <f>SUMIF('WW Spending Actual'!$B$10:$B$49,'WW Spending Total'!$B44,'WW Spending Actual'!AC$10:AC$49)+SUMIF('WW Spending Projected'!$B$14:$B$53,'WW Spending Total'!$B44,'WW Spending Projected'!AC$14:AC$53)</f>
        <v>0</v>
      </c>
      <c r="AD44" s="104">
        <f>SUMIF('WW Spending Actual'!$B$10:$B$49,'WW Spending Total'!$B44,'WW Spending Actual'!AD$10:AD$49)+SUMIF('WW Spending Projected'!$B$14:$B$53,'WW Spending Total'!$B44,'WW Spending Projected'!AD$14:AD$53)</f>
        <v>0</v>
      </c>
      <c r="AE44" s="104">
        <f>SUMIF('WW Spending Actual'!$B$10:$B$49,'WW Spending Total'!$B44,'WW Spending Actual'!AE$10:AE$49)+SUMIF('WW Spending Projected'!$B$14:$B$53,'WW Spending Total'!$B44,'WW Spending Projected'!AE$14:AE$53)</f>
        <v>0</v>
      </c>
      <c r="AF44" s="104">
        <f>SUMIF('WW Spending Actual'!$B$10:$B$49,'WW Spending Total'!$B44,'WW Spending Actual'!AF$10:AF$49)+SUMIF('WW Spending Projected'!$B$14:$B$53,'WW Spending Total'!$B44,'WW Spending Projected'!AF$14:AF$53)</f>
        <v>0</v>
      </c>
      <c r="AG44" s="105">
        <f>SUMIF('WW Spending Actual'!$B$10:$B$49,'WW Spending Total'!$B44,'WW Spending Actual'!AG$10:AG$49)+SUMIF('WW Spending Projected'!$B$14:$B$53,'WW Spending Total'!$B44,'WW Spending Projected'!AG$14:AG$53)</f>
        <v>0</v>
      </c>
    </row>
    <row r="45" spans="2:33" hidden="1" x14ac:dyDescent="0.2">
      <c r="B45" s="6" t="s">
        <v>81</v>
      </c>
      <c r="C45" s="58"/>
      <c r="D45" s="103">
        <f>SUMIF('WW Spending Actual'!$B$10:$B$49,'WW Spending Total'!$B45,'WW Spending Actual'!D$10:D$49)+SUMIF('WW Spending Projected'!$B$14:$B$53,'WW Spending Total'!$B45,'WW Spending Projected'!D$14:D$53)</f>
        <v>0</v>
      </c>
      <c r="E45" s="418">
        <f>SUMIF('WW Spending Actual'!$B$10:$B$49,'WW Spending Total'!$B45,'WW Spending Actual'!E$10:E$49)+SUMIF('WW Spending Projected'!$B$14:$B$53,'WW Spending Total'!$B45,'WW Spending Projected'!E$14:E$53)</f>
        <v>0</v>
      </c>
      <c r="F45" s="418">
        <f>SUMIF('WW Spending Actual'!$B$10:$B$49,'WW Spending Total'!$B45,'WW Spending Actual'!F$10:F$49)+SUMIF('WW Spending Projected'!$B$14:$B$53,'WW Spending Total'!$B45,'WW Spending Projected'!F$14:F$53)</f>
        <v>0</v>
      </c>
      <c r="G45" s="418">
        <f>SUMIF('WW Spending Actual'!$B$10:$B$49,'WW Spending Total'!$B45,'WW Spending Actual'!G$10:G$49)+SUMIF('WW Spending Projected'!$B$14:$B$53,'WW Spending Total'!$B45,'WW Spending Projected'!G$14:G$53)</f>
        <v>0</v>
      </c>
      <c r="H45" s="105">
        <f>SUMIF('WW Spending Actual'!$B$10:$B$49,'WW Spending Total'!$B45,'WW Spending Actual'!H$10:H$49)+SUMIF('WW Spending Projected'!$B$14:$B$53,'WW Spending Total'!$B45,'WW Spending Projected'!H$14:H$53)</f>
        <v>0</v>
      </c>
      <c r="I45" s="104">
        <f>SUMIF('WW Spending Actual'!$B$10:$B$49,'WW Spending Total'!$B45,'WW Spending Actual'!I$10:I$49)+SUMIF('WW Spending Projected'!$B$14:$B$53,'WW Spending Total'!$B45,'WW Spending Projected'!I$14:I$53)</f>
        <v>0</v>
      </c>
      <c r="J45" s="104">
        <f>SUMIF('WW Spending Actual'!$B$10:$B$49,'WW Spending Total'!$B45,'WW Spending Actual'!J$10:J$49)+SUMIF('WW Spending Projected'!$B$14:$B$53,'WW Spending Total'!$B45,'WW Spending Projected'!J$14:J$53)</f>
        <v>0</v>
      </c>
      <c r="K45" s="104">
        <f>SUMIF('WW Spending Actual'!$B$10:$B$49,'WW Spending Total'!$B45,'WW Spending Actual'!K$10:K$49)+SUMIF('WW Spending Projected'!$B$14:$B$53,'WW Spending Total'!$B45,'WW Spending Projected'!K$14:K$53)</f>
        <v>0</v>
      </c>
      <c r="L45" s="104">
        <f>SUMIF('WW Spending Actual'!$B$10:$B$49,'WW Spending Total'!$B45,'WW Spending Actual'!L$10:L$49)+SUMIF('WW Spending Projected'!$B$14:$B$53,'WW Spending Total'!$B45,'WW Spending Projected'!L$14:L$53)</f>
        <v>0</v>
      </c>
      <c r="M45" s="104">
        <f>SUMIF('WW Spending Actual'!$B$10:$B$49,'WW Spending Total'!$B45,'WW Spending Actual'!M$10:M$49)+SUMIF('WW Spending Projected'!$B$14:$B$53,'WW Spending Total'!$B45,'WW Spending Projected'!M$14:M$53)</f>
        <v>0</v>
      </c>
      <c r="N45" s="104">
        <f>SUMIF('WW Spending Actual'!$B$10:$B$49,'WW Spending Total'!$B45,'WW Spending Actual'!N$10:N$49)+SUMIF('WW Spending Projected'!$B$14:$B$53,'WW Spending Total'!$B45,'WW Spending Projected'!N$14:N$53)</f>
        <v>0</v>
      </c>
      <c r="O45" s="104">
        <f>SUMIF('WW Spending Actual'!$B$10:$B$49,'WW Spending Total'!$B45,'WW Spending Actual'!O$10:O$49)+SUMIF('WW Spending Projected'!$B$14:$B$53,'WW Spending Total'!$B45,'WW Spending Projected'!O$14:O$53)</f>
        <v>0</v>
      </c>
      <c r="P45" s="104">
        <f>SUMIF('WW Spending Actual'!$B$10:$B$49,'WW Spending Total'!$B45,'WW Spending Actual'!P$10:P$49)+SUMIF('WW Spending Projected'!$B$14:$B$53,'WW Spending Total'!$B45,'WW Spending Projected'!P$14:P$53)</f>
        <v>0</v>
      </c>
      <c r="Q45" s="104">
        <f>SUMIF('WW Spending Actual'!$B$10:$B$49,'WW Spending Total'!$B45,'WW Spending Actual'!Q$10:Q$49)+SUMIF('WW Spending Projected'!$B$14:$B$53,'WW Spending Total'!$B45,'WW Spending Projected'!Q$14:Q$53)</f>
        <v>0</v>
      </c>
      <c r="R45" s="104">
        <f>SUMIF('WW Spending Actual'!$B$10:$B$49,'WW Spending Total'!$B45,'WW Spending Actual'!R$10:R$49)+SUMIF('WW Spending Projected'!$B$14:$B$53,'WW Spending Total'!$B45,'WW Spending Projected'!R$14:R$53)</f>
        <v>0</v>
      </c>
      <c r="S45" s="104">
        <f>SUMIF('WW Spending Actual'!$B$10:$B$49,'WW Spending Total'!$B45,'WW Spending Actual'!S$10:S$49)+SUMIF('WW Spending Projected'!$B$14:$B$53,'WW Spending Total'!$B45,'WW Spending Projected'!S$14:S$53)</f>
        <v>0</v>
      </c>
      <c r="T45" s="104">
        <f>SUMIF('WW Spending Actual'!$B$10:$B$49,'WW Spending Total'!$B45,'WW Spending Actual'!T$10:T$49)+SUMIF('WW Spending Projected'!$B$14:$B$53,'WW Spending Total'!$B45,'WW Spending Projected'!T$14:T$53)</f>
        <v>0</v>
      </c>
      <c r="U45" s="104">
        <f>SUMIF('WW Spending Actual'!$B$10:$B$49,'WW Spending Total'!$B45,'WW Spending Actual'!U$10:U$49)+SUMIF('WW Spending Projected'!$B$14:$B$53,'WW Spending Total'!$B45,'WW Spending Projected'!U$14:U$53)</f>
        <v>0</v>
      </c>
      <c r="V45" s="104">
        <f>SUMIF('WW Spending Actual'!$B$10:$B$49,'WW Spending Total'!$B45,'WW Spending Actual'!V$10:V$49)+SUMIF('WW Spending Projected'!$B$14:$B$53,'WW Spending Total'!$B45,'WW Spending Projected'!V$14:V$53)</f>
        <v>0</v>
      </c>
      <c r="W45" s="104">
        <f>SUMIF('WW Spending Actual'!$B$10:$B$49,'WW Spending Total'!$B45,'WW Spending Actual'!W$10:W$49)+SUMIF('WW Spending Projected'!$B$14:$B$53,'WW Spending Total'!$B45,'WW Spending Projected'!W$14:W$53)</f>
        <v>0</v>
      </c>
      <c r="X45" s="104">
        <f>SUMIF('WW Spending Actual'!$B$10:$B$49,'WW Spending Total'!$B45,'WW Spending Actual'!X$10:X$49)+SUMIF('WW Spending Projected'!$B$14:$B$53,'WW Spending Total'!$B45,'WW Spending Projected'!X$14:X$53)</f>
        <v>0</v>
      </c>
      <c r="Y45" s="104">
        <f>SUMIF('WW Spending Actual'!$B$10:$B$49,'WW Spending Total'!$B45,'WW Spending Actual'!Y$10:Y$49)+SUMIF('WW Spending Projected'!$B$14:$B$53,'WW Spending Total'!$B45,'WW Spending Projected'!Y$14:Y$53)</f>
        <v>0</v>
      </c>
      <c r="Z45" s="104">
        <f>SUMIF('WW Spending Actual'!$B$10:$B$49,'WW Spending Total'!$B45,'WW Spending Actual'!Z$10:Z$49)+SUMIF('WW Spending Projected'!$B$14:$B$53,'WW Spending Total'!$B45,'WW Spending Projected'!Z$14:Z$53)</f>
        <v>0</v>
      </c>
      <c r="AA45" s="104">
        <f>SUMIF('WW Spending Actual'!$B$10:$B$49,'WW Spending Total'!$B45,'WW Spending Actual'!AA$10:AA$49)+SUMIF('WW Spending Projected'!$B$14:$B$53,'WW Spending Total'!$B45,'WW Spending Projected'!AA$14:AA$53)</f>
        <v>0</v>
      </c>
      <c r="AB45" s="104">
        <f>SUMIF('WW Spending Actual'!$B$10:$B$49,'WW Spending Total'!$B45,'WW Spending Actual'!AB$10:AB$49)+SUMIF('WW Spending Projected'!$B$14:$B$53,'WW Spending Total'!$B45,'WW Spending Projected'!AB$14:AB$53)</f>
        <v>0</v>
      </c>
      <c r="AC45" s="104">
        <f>SUMIF('WW Spending Actual'!$B$10:$B$49,'WW Spending Total'!$B45,'WW Spending Actual'!AC$10:AC$49)+SUMIF('WW Spending Projected'!$B$14:$B$53,'WW Spending Total'!$B45,'WW Spending Projected'!AC$14:AC$53)</f>
        <v>0</v>
      </c>
      <c r="AD45" s="104">
        <f>SUMIF('WW Spending Actual'!$B$10:$B$49,'WW Spending Total'!$B45,'WW Spending Actual'!AD$10:AD$49)+SUMIF('WW Spending Projected'!$B$14:$B$53,'WW Spending Total'!$B45,'WW Spending Projected'!AD$14:AD$53)</f>
        <v>0</v>
      </c>
      <c r="AE45" s="104">
        <f>SUMIF('WW Spending Actual'!$B$10:$B$49,'WW Spending Total'!$B45,'WW Spending Actual'!AE$10:AE$49)+SUMIF('WW Spending Projected'!$B$14:$B$53,'WW Spending Total'!$B45,'WW Spending Projected'!AE$14:AE$53)</f>
        <v>0</v>
      </c>
      <c r="AF45" s="104">
        <f>SUMIF('WW Spending Actual'!$B$10:$B$49,'WW Spending Total'!$B45,'WW Spending Actual'!AF$10:AF$49)+SUMIF('WW Spending Projected'!$B$14:$B$53,'WW Spending Total'!$B45,'WW Spending Projected'!AF$14:AF$53)</f>
        <v>0</v>
      </c>
      <c r="AG45" s="105">
        <f>SUMIF('WW Spending Actual'!$B$10:$B$49,'WW Spending Total'!$B45,'WW Spending Actual'!AG$10:AG$49)+SUMIF('WW Spending Projected'!$B$14:$B$53,'WW Spending Total'!$B45,'WW Spending Projected'!AG$14:AG$53)</f>
        <v>0</v>
      </c>
    </row>
    <row r="46" spans="2:33" hidden="1" x14ac:dyDescent="0.2">
      <c r="B46" s="22" t="str">
        <f>IFERROR(VLOOKUP(C46,'MEG Def'!$A$57:$B$60,2),"")</f>
        <v/>
      </c>
      <c r="C46" s="58"/>
      <c r="D46" s="103">
        <f>SUMIF('WW Spending Actual'!$B$10:$B$49,'WW Spending Total'!$B46,'WW Spending Actual'!D$10:D$49)+SUMIF('WW Spending Projected'!$B$14:$B$53,'WW Spending Total'!$B46,'WW Spending Projected'!D$14:D$53)</f>
        <v>0</v>
      </c>
      <c r="E46" s="418">
        <f>SUMIF('WW Spending Actual'!$B$10:$B$49,'WW Spending Total'!$B46,'WW Spending Actual'!E$10:E$49)+SUMIF('WW Spending Projected'!$B$14:$B$53,'WW Spending Total'!$B46,'WW Spending Projected'!E$14:E$53)</f>
        <v>0</v>
      </c>
      <c r="F46" s="418">
        <f>SUMIF('WW Spending Actual'!$B$10:$B$49,'WW Spending Total'!$B46,'WW Spending Actual'!F$10:F$49)+SUMIF('WW Spending Projected'!$B$14:$B$53,'WW Spending Total'!$B46,'WW Spending Projected'!F$14:F$53)</f>
        <v>0</v>
      </c>
      <c r="G46" s="418">
        <f>SUMIF('WW Spending Actual'!$B$10:$B$49,'WW Spending Total'!$B46,'WW Spending Actual'!G$10:G$49)+SUMIF('WW Spending Projected'!$B$14:$B$53,'WW Spending Total'!$B46,'WW Spending Projected'!G$14:G$53)</f>
        <v>0</v>
      </c>
      <c r="H46" s="105">
        <f>SUMIF('WW Spending Actual'!$B$10:$B$49,'WW Spending Total'!$B46,'WW Spending Actual'!H$10:H$49)+SUMIF('WW Spending Projected'!$B$14:$B$53,'WW Spending Total'!$B46,'WW Spending Projected'!H$14:H$53)</f>
        <v>0</v>
      </c>
      <c r="I46" s="104">
        <f>SUMIF('WW Spending Actual'!$B$10:$B$49,'WW Spending Total'!$B46,'WW Spending Actual'!I$10:I$49)+SUMIF('WW Spending Projected'!$B$14:$B$53,'WW Spending Total'!$B46,'WW Spending Projected'!I$14:I$53)</f>
        <v>0</v>
      </c>
      <c r="J46" s="104">
        <f>SUMIF('WW Spending Actual'!$B$10:$B$49,'WW Spending Total'!$B46,'WW Spending Actual'!J$10:J$49)+SUMIF('WW Spending Projected'!$B$14:$B$53,'WW Spending Total'!$B46,'WW Spending Projected'!J$14:J$53)</f>
        <v>0</v>
      </c>
      <c r="K46" s="104">
        <f>SUMIF('WW Spending Actual'!$B$10:$B$49,'WW Spending Total'!$B46,'WW Spending Actual'!K$10:K$49)+SUMIF('WW Spending Projected'!$B$14:$B$53,'WW Spending Total'!$B46,'WW Spending Projected'!K$14:K$53)</f>
        <v>0</v>
      </c>
      <c r="L46" s="104">
        <f>SUMIF('WW Spending Actual'!$B$10:$B$49,'WW Spending Total'!$B46,'WW Spending Actual'!L$10:L$49)+SUMIF('WW Spending Projected'!$B$14:$B$53,'WW Spending Total'!$B46,'WW Spending Projected'!L$14:L$53)</f>
        <v>0</v>
      </c>
      <c r="M46" s="104">
        <f>SUMIF('WW Spending Actual'!$B$10:$B$49,'WW Spending Total'!$B46,'WW Spending Actual'!M$10:M$49)+SUMIF('WW Spending Projected'!$B$14:$B$53,'WW Spending Total'!$B46,'WW Spending Projected'!M$14:M$53)</f>
        <v>0</v>
      </c>
      <c r="N46" s="104">
        <f>SUMIF('WW Spending Actual'!$B$10:$B$49,'WW Spending Total'!$B46,'WW Spending Actual'!N$10:N$49)+SUMIF('WW Spending Projected'!$B$14:$B$53,'WW Spending Total'!$B46,'WW Spending Projected'!N$14:N$53)</f>
        <v>0</v>
      </c>
      <c r="O46" s="104">
        <f>SUMIF('WW Spending Actual'!$B$10:$B$49,'WW Spending Total'!$B46,'WW Spending Actual'!O$10:O$49)+SUMIF('WW Spending Projected'!$B$14:$B$53,'WW Spending Total'!$B46,'WW Spending Projected'!O$14:O$53)</f>
        <v>0</v>
      </c>
      <c r="P46" s="104">
        <f>SUMIF('WW Spending Actual'!$B$10:$B$49,'WW Spending Total'!$B46,'WW Spending Actual'!P$10:P$49)+SUMIF('WW Spending Projected'!$B$14:$B$53,'WW Spending Total'!$B46,'WW Spending Projected'!P$14:P$53)</f>
        <v>0</v>
      </c>
      <c r="Q46" s="104">
        <f>SUMIF('WW Spending Actual'!$B$10:$B$49,'WW Spending Total'!$B46,'WW Spending Actual'!Q$10:Q$49)+SUMIF('WW Spending Projected'!$B$14:$B$53,'WW Spending Total'!$B46,'WW Spending Projected'!Q$14:Q$53)</f>
        <v>0</v>
      </c>
      <c r="R46" s="104">
        <f>SUMIF('WW Spending Actual'!$B$10:$B$49,'WW Spending Total'!$B46,'WW Spending Actual'!R$10:R$49)+SUMIF('WW Spending Projected'!$B$14:$B$53,'WW Spending Total'!$B46,'WW Spending Projected'!R$14:R$53)</f>
        <v>0</v>
      </c>
      <c r="S46" s="104">
        <f>SUMIF('WW Spending Actual'!$B$10:$B$49,'WW Spending Total'!$B46,'WW Spending Actual'!S$10:S$49)+SUMIF('WW Spending Projected'!$B$14:$B$53,'WW Spending Total'!$B46,'WW Spending Projected'!S$14:S$53)</f>
        <v>0</v>
      </c>
      <c r="T46" s="104">
        <f>SUMIF('WW Spending Actual'!$B$10:$B$49,'WW Spending Total'!$B46,'WW Spending Actual'!T$10:T$49)+SUMIF('WW Spending Projected'!$B$14:$B$53,'WW Spending Total'!$B46,'WW Spending Projected'!T$14:T$53)</f>
        <v>0</v>
      </c>
      <c r="U46" s="104">
        <f>SUMIF('WW Spending Actual'!$B$10:$B$49,'WW Spending Total'!$B46,'WW Spending Actual'!U$10:U$49)+SUMIF('WW Spending Projected'!$B$14:$B$53,'WW Spending Total'!$B46,'WW Spending Projected'!U$14:U$53)</f>
        <v>0</v>
      </c>
      <c r="V46" s="104">
        <f>SUMIF('WW Spending Actual'!$B$10:$B$49,'WW Spending Total'!$B46,'WW Spending Actual'!V$10:V$49)+SUMIF('WW Spending Projected'!$B$14:$B$53,'WW Spending Total'!$B46,'WW Spending Projected'!V$14:V$53)</f>
        <v>0</v>
      </c>
      <c r="W46" s="104">
        <f>SUMIF('WW Spending Actual'!$B$10:$B$49,'WW Spending Total'!$B46,'WW Spending Actual'!W$10:W$49)+SUMIF('WW Spending Projected'!$B$14:$B$53,'WW Spending Total'!$B46,'WW Spending Projected'!W$14:W$53)</f>
        <v>0</v>
      </c>
      <c r="X46" s="104">
        <f>SUMIF('WW Spending Actual'!$B$10:$B$49,'WW Spending Total'!$B46,'WW Spending Actual'!X$10:X$49)+SUMIF('WW Spending Projected'!$B$14:$B$53,'WW Spending Total'!$B46,'WW Spending Projected'!X$14:X$53)</f>
        <v>0</v>
      </c>
      <c r="Y46" s="104">
        <f>SUMIF('WW Spending Actual'!$B$10:$B$49,'WW Spending Total'!$B46,'WW Spending Actual'!Y$10:Y$49)+SUMIF('WW Spending Projected'!$B$14:$B$53,'WW Spending Total'!$B46,'WW Spending Projected'!Y$14:Y$53)</f>
        <v>0</v>
      </c>
      <c r="Z46" s="104">
        <f>SUMIF('WW Spending Actual'!$B$10:$B$49,'WW Spending Total'!$B46,'WW Spending Actual'!Z$10:Z$49)+SUMIF('WW Spending Projected'!$B$14:$B$53,'WW Spending Total'!$B46,'WW Spending Projected'!Z$14:Z$53)</f>
        <v>0</v>
      </c>
      <c r="AA46" s="104">
        <f>SUMIF('WW Spending Actual'!$B$10:$B$49,'WW Spending Total'!$B46,'WW Spending Actual'!AA$10:AA$49)+SUMIF('WW Spending Projected'!$B$14:$B$53,'WW Spending Total'!$B46,'WW Spending Projected'!AA$14:AA$53)</f>
        <v>0</v>
      </c>
      <c r="AB46" s="104">
        <f>SUMIF('WW Spending Actual'!$B$10:$B$49,'WW Spending Total'!$B46,'WW Spending Actual'!AB$10:AB$49)+SUMIF('WW Spending Projected'!$B$14:$B$53,'WW Spending Total'!$B46,'WW Spending Projected'!AB$14:AB$53)</f>
        <v>0</v>
      </c>
      <c r="AC46" s="104">
        <f>SUMIF('WW Spending Actual'!$B$10:$B$49,'WW Spending Total'!$B46,'WW Spending Actual'!AC$10:AC$49)+SUMIF('WW Spending Projected'!$B$14:$B$53,'WW Spending Total'!$B46,'WW Spending Projected'!AC$14:AC$53)</f>
        <v>0</v>
      </c>
      <c r="AD46" s="104">
        <f>SUMIF('WW Spending Actual'!$B$10:$B$49,'WW Spending Total'!$B46,'WW Spending Actual'!AD$10:AD$49)+SUMIF('WW Spending Projected'!$B$14:$B$53,'WW Spending Total'!$B46,'WW Spending Projected'!AD$14:AD$53)</f>
        <v>0</v>
      </c>
      <c r="AE46" s="104">
        <f>SUMIF('WW Spending Actual'!$B$10:$B$49,'WW Spending Total'!$B46,'WW Spending Actual'!AE$10:AE$49)+SUMIF('WW Spending Projected'!$B$14:$B$53,'WW Spending Total'!$B46,'WW Spending Projected'!AE$14:AE$53)</f>
        <v>0</v>
      </c>
      <c r="AF46" s="104">
        <f>SUMIF('WW Spending Actual'!$B$10:$B$49,'WW Spending Total'!$B46,'WW Spending Actual'!AF$10:AF$49)+SUMIF('WW Spending Projected'!$B$14:$B$53,'WW Spending Total'!$B46,'WW Spending Projected'!AF$14:AF$53)</f>
        <v>0</v>
      </c>
      <c r="AG46" s="105">
        <f>SUMIF('WW Spending Actual'!$B$10:$B$49,'WW Spending Total'!$B46,'WW Spending Actual'!AG$10:AG$49)+SUMIF('WW Spending Projected'!$B$14:$B$53,'WW Spending Total'!$B46,'WW Spending Projected'!AG$14:AG$53)</f>
        <v>0</v>
      </c>
    </row>
    <row r="47" spans="2:33" hidden="1" x14ac:dyDescent="0.2">
      <c r="B47" s="22" t="str">
        <f>IFERROR(VLOOKUP(C47,'MEG Def'!$A$57:$B$60,2),"")</f>
        <v/>
      </c>
      <c r="C47" s="58"/>
      <c r="D47" s="103">
        <f>SUMIF('WW Spending Actual'!$B$10:$B$49,'WW Spending Total'!$B47,'WW Spending Actual'!D$10:D$49)+SUMIF('WW Spending Projected'!$B$14:$B$53,'WW Spending Total'!$B47,'WW Spending Projected'!D$14:D$53)</f>
        <v>0</v>
      </c>
      <c r="E47" s="418">
        <f>SUMIF('WW Spending Actual'!$B$10:$B$49,'WW Spending Total'!$B47,'WW Spending Actual'!E$10:E$49)+SUMIF('WW Spending Projected'!$B$14:$B$53,'WW Spending Total'!$B47,'WW Spending Projected'!E$14:E$53)</f>
        <v>0</v>
      </c>
      <c r="F47" s="418">
        <f>SUMIF('WW Spending Actual'!$B$10:$B$49,'WW Spending Total'!$B47,'WW Spending Actual'!F$10:F$49)+SUMIF('WW Spending Projected'!$B$14:$B$53,'WW Spending Total'!$B47,'WW Spending Projected'!F$14:F$53)</f>
        <v>0</v>
      </c>
      <c r="G47" s="418">
        <f>SUMIF('WW Spending Actual'!$B$10:$B$49,'WW Spending Total'!$B47,'WW Spending Actual'!G$10:G$49)+SUMIF('WW Spending Projected'!$B$14:$B$53,'WW Spending Total'!$B47,'WW Spending Projected'!G$14:G$53)</f>
        <v>0</v>
      </c>
      <c r="H47" s="105">
        <f>SUMIF('WW Spending Actual'!$B$10:$B$49,'WW Spending Total'!$B47,'WW Spending Actual'!H$10:H$49)+SUMIF('WW Spending Projected'!$B$14:$B$53,'WW Spending Total'!$B47,'WW Spending Projected'!H$14:H$53)</f>
        <v>0</v>
      </c>
      <c r="I47" s="104">
        <f>SUMIF('WW Spending Actual'!$B$10:$B$49,'WW Spending Total'!$B47,'WW Spending Actual'!I$10:I$49)+SUMIF('WW Spending Projected'!$B$14:$B$53,'WW Spending Total'!$B47,'WW Spending Projected'!I$14:I$53)</f>
        <v>0</v>
      </c>
      <c r="J47" s="104">
        <f>SUMIF('WW Spending Actual'!$B$10:$B$49,'WW Spending Total'!$B47,'WW Spending Actual'!J$10:J$49)+SUMIF('WW Spending Projected'!$B$14:$B$53,'WW Spending Total'!$B47,'WW Spending Projected'!J$14:J$53)</f>
        <v>0</v>
      </c>
      <c r="K47" s="104">
        <f>SUMIF('WW Spending Actual'!$B$10:$B$49,'WW Spending Total'!$B47,'WW Spending Actual'!K$10:K$49)+SUMIF('WW Spending Projected'!$B$14:$B$53,'WW Spending Total'!$B47,'WW Spending Projected'!K$14:K$53)</f>
        <v>0</v>
      </c>
      <c r="L47" s="104">
        <f>SUMIF('WW Spending Actual'!$B$10:$B$49,'WW Spending Total'!$B47,'WW Spending Actual'!L$10:L$49)+SUMIF('WW Spending Projected'!$B$14:$B$53,'WW Spending Total'!$B47,'WW Spending Projected'!L$14:L$53)</f>
        <v>0</v>
      </c>
      <c r="M47" s="104">
        <f>SUMIF('WW Spending Actual'!$B$10:$B$49,'WW Spending Total'!$B47,'WW Spending Actual'!M$10:M$49)+SUMIF('WW Spending Projected'!$B$14:$B$53,'WW Spending Total'!$B47,'WW Spending Projected'!M$14:M$53)</f>
        <v>0</v>
      </c>
      <c r="N47" s="104">
        <f>SUMIF('WW Spending Actual'!$B$10:$B$49,'WW Spending Total'!$B47,'WW Spending Actual'!N$10:N$49)+SUMIF('WW Spending Projected'!$B$14:$B$53,'WW Spending Total'!$B47,'WW Spending Projected'!N$14:N$53)</f>
        <v>0</v>
      </c>
      <c r="O47" s="104">
        <f>SUMIF('WW Spending Actual'!$B$10:$B$49,'WW Spending Total'!$B47,'WW Spending Actual'!O$10:O$49)+SUMIF('WW Spending Projected'!$B$14:$B$53,'WW Spending Total'!$B47,'WW Spending Projected'!O$14:O$53)</f>
        <v>0</v>
      </c>
      <c r="P47" s="104">
        <f>SUMIF('WW Spending Actual'!$B$10:$B$49,'WW Spending Total'!$B47,'WW Spending Actual'!P$10:P$49)+SUMIF('WW Spending Projected'!$B$14:$B$53,'WW Spending Total'!$B47,'WW Spending Projected'!P$14:P$53)</f>
        <v>0</v>
      </c>
      <c r="Q47" s="104">
        <f>SUMIF('WW Spending Actual'!$B$10:$B$49,'WW Spending Total'!$B47,'WW Spending Actual'!Q$10:Q$49)+SUMIF('WW Spending Projected'!$B$14:$B$53,'WW Spending Total'!$B47,'WW Spending Projected'!Q$14:Q$53)</f>
        <v>0</v>
      </c>
      <c r="R47" s="104">
        <f>SUMIF('WW Spending Actual'!$B$10:$B$49,'WW Spending Total'!$B47,'WW Spending Actual'!R$10:R$49)+SUMIF('WW Spending Projected'!$B$14:$B$53,'WW Spending Total'!$B47,'WW Spending Projected'!R$14:R$53)</f>
        <v>0</v>
      </c>
      <c r="S47" s="104">
        <f>SUMIF('WW Spending Actual'!$B$10:$B$49,'WW Spending Total'!$B47,'WW Spending Actual'!S$10:S$49)+SUMIF('WW Spending Projected'!$B$14:$B$53,'WW Spending Total'!$B47,'WW Spending Projected'!S$14:S$53)</f>
        <v>0</v>
      </c>
      <c r="T47" s="104">
        <f>SUMIF('WW Spending Actual'!$B$10:$B$49,'WW Spending Total'!$B47,'WW Spending Actual'!T$10:T$49)+SUMIF('WW Spending Projected'!$B$14:$B$53,'WW Spending Total'!$B47,'WW Spending Projected'!T$14:T$53)</f>
        <v>0</v>
      </c>
      <c r="U47" s="104">
        <f>SUMIF('WW Spending Actual'!$B$10:$B$49,'WW Spending Total'!$B47,'WW Spending Actual'!U$10:U$49)+SUMIF('WW Spending Projected'!$B$14:$B$53,'WW Spending Total'!$B47,'WW Spending Projected'!U$14:U$53)</f>
        <v>0</v>
      </c>
      <c r="V47" s="104">
        <f>SUMIF('WW Spending Actual'!$B$10:$B$49,'WW Spending Total'!$B47,'WW Spending Actual'!V$10:V$49)+SUMIF('WW Spending Projected'!$B$14:$B$53,'WW Spending Total'!$B47,'WW Spending Projected'!V$14:V$53)</f>
        <v>0</v>
      </c>
      <c r="W47" s="104">
        <f>SUMIF('WW Spending Actual'!$B$10:$B$49,'WW Spending Total'!$B47,'WW Spending Actual'!W$10:W$49)+SUMIF('WW Spending Projected'!$B$14:$B$53,'WW Spending Total'!$B47,'WW Spending Projected'!W$14:W$53)</f>
        <v>0</v>
      </c>
      <c r="X47" s="104">
        <f>SUMIF('WW Spending Actual'!$B$10:$B$49,'WW Spending Total'!$B47,'WW Spending Actual'!X$10:X$49)+SUMIF('WW Spending Projected'!$B$14:$B$53,'WW Spending Total'!$B47,'WW Spending Projected'!X$14:X$53)</f>
        <v>0</v>
      </c>
      <c r="Y47" s="104">
        <f>SUMIF('WW Spending Actual'!$B$10:$B$49,'WW Spending Total'!$B47,'WW Spending Actual'!Y$10:Y$49)+SUMIF('WW Spending Projected'!$B$14:$B$53,'WW Spending Total'!$B47,'WW Spending Projected'!Y$14:Y$53)</f>
        <v>0</v>
      </c>
      <c r="Z47" s="104">
        <f>SUMIF('WW Spending Actual'!$B$10:$B$49,'WW Spending Total'!$B47,'WW Spending Actual'!Z$10:Z$49)+SUMIF('WW Spending Projected'!$B$14:$B$53,'WW Spending Total'!$B47,'WW Spending Projected'!Z$14:Z$53)</f>
        <v>0</v>
      </c>
      <c r="AA47" s="104">
        <f>SUMIF('WW Spending Actual'!$B$10:$B$49,'WW Spending Total'!$B47,'WW Spending Actual'!AA$10:AA$49)+SUMIF('WW Spending Projected'!$B$14:$B$53,'WW Spending Total'!$B47,'WW Spending Projected'!AA$14:AA$53)</f>
        <v>0</v>
      </c>
      <c r="AB47" s="104">
        <f>SUMIF('WW Spending Actual'!$B$10:$B$49,'WW Spending Total'!$B47,'WW Spending Actual'!AB$10:AB$49)+SUMIF('WW Spending Projected'!$B$14:$B$53,'WW Spending Total'!$B47,'WW Spending Projected'!AB$14:AB$53)</f>
        <v>0</v>
      </c>
      <c r="AC47" s="104">
        <f>SUMIF('WW Spending Actual'!$B$10:$B$49,'WW Spending Total'!$B47,'WW Spending Actual'!AC$10:AC$49)+SUMIF('WW Spending Projected'!$B$14:$B$53,'WW Spending Total'!$B47,'WW Spending Projected'!AC$14:AC$53)</f>
        <v>0</v>
      </c>
      <c r="AD47" s="104">
        <f>SUMIF('WW Spending Actual'!$B$10:$B$49,'WW Spending Total'!$B47,'WW Spending Actual'!AD$10:AD$49)+SUMIF('WW Spending Projected'!$B$14:$B$53,'WW Spending Total'!$B47,'WW Spending Projected'!AD$14:AD$53)</f>
        <v>0</v>
      </c>
      <c r="AE47" s="104">
        <f>SUMIF('WW Spending Actual'!$B$10:$B$49,'WW Spending Total'!$B47,'WW Spending Actual'!AE$10:AE$49)+SUMIF('WW Spending Projected'!$B$14:$B$53,'WW Spending Total'!$B47,'WW Spending Projected'!AE$14:AE$53)</f>
        <v>0</v>
      </c>
      <c r="AF47" s="104">
        <f>SUMIF('WW Spending Actual'!$B$10:$B$49,'WW Spending Total'!$B47,'WW Spending Actual'!AF$10:AF$49)+SUMIF('WW Spending Projected'!$B$14:$B$53,'WW Spending Total'!$B47,'WW Spending Projected'!AF$14:AF$53)</f>
        <v>0</v>
      </c>
      <c r="AG47" s="105">
        <f>SUMIF('WW Spending Actual'!$B$10:$B$49,'WW Spending Total'!$B47,'WW Spending Actual'!AG$10:AG$49)+SUMIF('WW Spending Projected'!$B$14:$B$53,'WW Spending Total'!$B47,'WW Spending Projected'!AG$14:AG$53)</f>
        <v>0</v>
      </c>
    </row>
    <row r="48" spans="2:33" hidden="1" x14ac:dyDescent="0.2">
      <c r="B48" s="22" t="str">
        <f>IFERROR(VLOOKUP(C48,'MEG Def'!$A$57:$B$60,2),"")</f>
        <v/>
      </c>
      <c r="C48" s="58"/>
      <c r="D48" s="103">
        <f>SUMIF('WW Spending Actual'!$B$10:$B$49,'WW Spending Total'!$B48,'WW Spending Actual'!D$10:D$49)+SUMIF('WW Spending Projected'!$B$14:$B$53,'WW Spending Total'!$B48,'WW Spending Projected'!D$14:D$53)</f>
        <v>0</v>
      </c>
      <c r="E48" s="418">
        <f>SUMIF('WW Spending Actual'!$B$10:$B$49,'WW Spending Total'!$B48,'WW Spending Actual'!E$10:E$49)+SUMIF('WW Spending Projected'!$B$14:$B$53,'WW Spending Total'!$B48,'WW Spending Projected'!E$14:E$53)</f>
        <v>0</v>
      </c>
      <c r="F48" s="418">
        <f>SUMIF('WW Spending Actual'!$B$10:$B$49,'WW Spending Total'!$B48,'WW Spending Actual'!F$10:F$49)+SUMIF('WW Spending Projected'!$B$14:$B$53,'WW Spending Total'!$B48,'WW Spending Projected'!F$14:F$53)</f>
        <v>0</v>
      </c>
      <c r="G48" s="418">
        <f>SUMIF('WW Spending Actual'!$B$10:$B$49,'WW Spending Total'!$B48,'WW Spending Actual'!G$10:G$49)+SUMIF('WW Spending Projected'!$B$14:$B$53,'WW Spending Total'!$B48,'WW Spending Projected'!G$14:G$53)</f>
        <v>0</v>
      </c>
      <c r="H48" s="105">
        <f>SUMIF('WW Spending Actual'!$B$10:$B$49,'WW Spending Total'!$B48,'WW Spending Actual'!H$10:H$49)+SUMIF('WW Spending Projected'!$B$14:$B$53,'WW Spending Total'!$B48,'WW Spending Projected'!H$14:H$53)</f>
        <v>0</v>
      </c>
      <c r="I48" s="104">
        <f>SUMIF('WW Spending Actual'!$B$10:$B$49,'WW Spending Total'!$B48,'WW Spending Actual'!I$10:I$49)+SUMIF('WW Spending Projected'!$B$14:$B$53,'WW Spending Total'!$B48,'WW Spending Projected'!I$14:I$53)</f>
        <v>0</v>
      </c>
      <c r="J48" s="104">
        <f>SUMIF('WW Spending Actual'!$B$10:$B$49,'WW Spending Total'!$B48,'WW Spending Actual'!J$10:J$49)+SUMIF('WW Spending Projected'!$B$14:$B$53,'WW Spending Total'!$B48,'WW Spending Projected'!J$14:J$53)</f>
        <v>0</v>
      </c>
      <c r="K48" s="104">
        <f>SUMIF('WW Spending Actual'!$B$10:$B$49,'WW Spending Total'!$B48,'WW Spending Actual'!K$10:K$49)+SUMIF('WW Spending Projected'!$B$14:$B$53,'WW Spending Total'!$B48,'WW Spending Projected'!K$14:K$53)</f>
        <v>0</v>
      </c>
      <c r="L48" s="104">
        <f>SUMIF('WW Spending Actual'!$B$10:$B$49,'WW Spending Total'!$B48,'WW Spending Actual'!L$10:L$49)+SUMIF('WW Spending Projected'!$B$14:$B$53,'WW Spending Total'!$B48,'WW Spending Projected'!L$14:L$53)</f>
        <v>0</v>
      </c>
      <c r="M48" s="104">
        <f>SUMIF('WW Spending Actual'!$B$10:$B$49,'WW Spending Total'!$B48,'WW Spending Actual'!M$10:M$49)+SUMIF('WW Spending Projected'!$B$14:$B$53,'WW Spending Total'!$B48,'WW Spending Projected'!M$14:M$53)</f>
        <v>0</v>
      </c>
      <c r="N48" s="104">
        <f>SUMIF('WW Spending Actual'!$B$10:$B$49,'WW Spending Total'!$B48,'WW Spending Actual'!N$10:N$49)+SUMIF('WW Spending Projected'!$B$14:$B$53,'WW Spending Total'!$B48,'WW Spending Projected'!N$14:N$53)</f>
        <v>0</v>
      </c>
      <c r="O48" s="104">
        <f>SUMIF('WW Spending Actual'!$B$10:$B$49,'WW Spending Total'!$B48,'WW Spending Actual'!O$10:O$49)+SUMIF('WW Spending Projected'!$B$14:$B$53,'WW Spending Total'!$B48,'WW Spending Projected'!O$14:O$53)</f>
        <v>0</v>
      </c>
      <c r="P48" s="104">
        <f>SUMIF('WW Spending Actual'!$B$10:$B$49,'WW Spending Total'!$B48,'WW Spending Actual'!P$10:P$49)+SUMIF('WW Spending Projected'!$B$14:$B$53,'WW Spending Total'!$B48,'WW Spending Projected'!P$14:P$53)</f>
        <v>0</v>
      </c>
      <c r="Q48" s="104">
        <f>SUMIF('WW Spending Actual'!$B$10:$B$49,'WW Spending Total'!$B48,'WW Spending Actual'!Q$10:Q$49)+SUMIF('WW Spending Projected'!$B$14:$B$53,'WW Spending Total'!$B48,'WW Spending Projected'!Q$14:Q$53)</f>
        <v>0</v>
      </c>
      <c r="R48" s="104">
        <f>SUMIF('WW Spending Actual'!$B$10:$B$49,'WW Spending Total'!$B48,'WW Spending Actual'!R$10:R$49)+SUMIF('WW Spending Projected'!$B$14:$B$53,'WW Spending Total'!$B48,'WW Spending Projected'!R$14:R$53)</f>
        <v>0</v>
      </c>
      <c r="S48" s="104">
        <f>SUMIF('WW Spending Actual'!$B$10:$B$49,'WW Spending Total'!$B48,'WW Spending Actual'!S$10:S$49)+SUMIF('WW Spending Projected'!$B$14:$B$53,'WW Spending Total'!$B48,'WW Spending Projected'!S$14:S$53)</f>
        <v>0</v>
      </c>
      <c r="T48" s="104">
        <f>SUMIF('WW Spending Actual'!$B$10:$B$49,'WW Spending Total'!$B48,'WW Spending Actual'!T$10:T$49)+SUMIF('WW Spending Projected'!$B$14:$B$53,'WW Spending Total'!$B48,'WW Spending Projected'!T$14:T$53)</f>
        <v>0</v>
      </c>
      <c r="U48" s="104">
        <f>SUMIF('WW Spending Actual'!$B$10:$B$49,'WW Spending Total'!$B48,'WW Spending Actual'!U$10:U$49)+SUMIF('WW Spending Projected'!$B$14:$B$53,'WW Spending Total'!$B48,'WW Spending Projected'!U$14:U$53)</f>
        <v>0</v>
      </c>
      <c r="V48" s="104">
        <f>SUMIF('WW Spending Actual'!$B$10:$B$49,'WW Spending Total'!$B48,'WW Spending Actual'!V$10:V$49)+SUMIF('WW Spending Projected'!$B$14:$B$53,'WW Spending Total'!$B48,'WW Spending Projected'!V$14:V$53)</f>
        <v>0</v>
      </c>
      <c r="W48" s="104">
        <f>SUMIF('WW Spending Actual'!$B$10:$B$49,'WW Spending Total'!$B48,'WW Spending Actual'!W$10:W$49)+SUMIF('WW Spending Projected'!$B$14:$B$53,'WW Spending Total'!$B48,'WW Spending Projected'!W$14:W$53)</f>
        <v>0</v>
      </c>
      <c r="X48" s="104">
        <f>SUMIF('WW Spending Actual'!$B$10:$B$49,'WW Spending Total'!$B48,'WW Spending Actual'!X$10:X$49)+SUMIF('WW Spending Projected'!$B$14:$B$53,'WW Spending Total'!$B48,'WW Spending Projected'!X$14:X$53)</f>
        <v>0</v>
      </c>
      <c r="Y48" s="104">
        <f>SUMIF('WW Spending Actual'!$B$10:$B$49,'WW Spending Total'!$B48,'WW Spending Actual'!Y$10:Y$49)+SUMIF('WW Spending Projected'!$B$14:$B$53,'WW Spending Total'!$B48,'WW Spending Projected'!Y$14:Y$53)</f>
        <v>0</v>
      </c>
      <c r="Z48" s="104">
        <f>SUMIF('WW Spending Actual'!$B$10:$B$49,'WW Spending Total'!$B48,'WW Spending Actual'!Z$10:Z$49)+SUMIF('WW Spending Projected'!$B$14:$B$53,'WW Spending Total'!$B48,'WW Spending Projected'!Z$14:Z$53)</f>
        <v>0</v>
      </c>
      <c r="AA48" s="104">
        <f>SUMIF('WW Spending Actual'!$B$10:$B$49,'WW Spending Total'!$B48,'WW Spending Actual'!AA$10:AA$49)+SUMIF('WW Spending Projected'!$B$14:$B$53,'WW Spending Total'!$B48,'WW Spending Projected'!AA$14:AA$53)</f>
        <v>0</v>
      </c>
      <c r="AB48" s="104">
        <f>SUMIF('WW Spending Actual'!$B$10:$B$49,'WW Spending Total'!$B48,'WW Spending Actual'!AB$10:AB$49)+SUMIF('WW Spending Projected'!$B$14:$B$53,'WW Spending Total'!$B48,'WW Spending Projected'!AB$14:AB$53)</f>
        <v>0</v>
      </c>
      <c r="AC48" s="104">
        <f>SUMIF('WW Spending Actual'!$B$10:$B$49,'WW Spending Total'!$B48,'WW Spending Actual'!AC$10:AC$49)+SUMIF('WW Spending Projected'!$B$14:$B$53,'WW Spending Total'!$B48,'WW Spending Projected'!AC$14:AC$53)</f>
        <v>0</v>
      </c>
      <c r="AD48" s="104">
        <f>SUMIF('WW Spending Actual'!$B$10:$B$49,'WW Spending Total'!$B48,'WW Spending Actual'!AD$10:AD$49)+SUMIF('WW Spending Projected'!$B$14:$B$53,'WW Spending Total'!$B48,'WW Spending Projected'!AD$14:AD$53)</f>
        <v>0</v>
      </c>
      <c r="AE48" s="104">
        <f>SUMIF('WW Spending Actual'!$B$10:$B$49,'WW Spending Total'!$B48,'WW Spending Actual'!AE$10:AE$49)+SUMIF('WW Spending Projected'!$B$14:$B$53,'WW Spending Total'!$B48,'WW Spending Projected'!AE$14:AE$53)</f>
        <v>0</v>
      </c>
      <c r="AF48" s="104">
        <f>SUMIF('WW Spending Actual'!$B$10:$B$49,'WW Spending Total'!$B48,'WW Spending Actual'!AF$10:AF$49)+SUMIF('WW Spending Projected'!$B$14:$B$53,'WW Spending Total'!$B48,'WW Spending Projected'!AF$14:AF$53)</f>
        <v>0</v>
      </c>
      <c r="AG48" s="105">
        <f>SUMIF('WW Spending Actual'!$B$10:$B$49,'WW Spending Total'!$B48,'WW Spending Actual'!AG$10:AG$49)+SUMIF('WW Spending Projected'!$B$14:$B$53,'WW Spending Total'!$B48,'WW Spending Projected'!AG$14:AG$53)</f>
        <v>0</v>
      </c>
    </row>
    <row r="49" spans="2:33" ht="13.5" thickBot="1" x14ac:dyDescent="0.25">
      <c r="B49" s="22"/>
      <c r="C49" s="60"/>
      <c r="D49" s="199"/>
      <c r="E49" s="200"/>
      <c r="F49" s="200"/>
      <c r="G49" s="200"/>
      <c r="H49" s="201"/>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row>
    <row r="50" spans="2:33" ht="13.5" thickBot="1" x14ac:dyDescent="0.25">
      <c r="B50" s="42" t="s">
        <v>4</v>
      </c>
      <c r="C50" s="303"/>
      <c r="D50" s="354">
        <f>SUM(D8:D49)</f>
        <v>277993275</v>
      </c>
      <c r="E50" s="339">
        <f>SUM(E8:E49)</f>
        <v>390414303</v>
      </c>
      <c r="F50" s="339">
        <f>SUM(F8:F49)</f>
        <v>265701008</v>
      </c>
      <c r="G50" s="339">
        <f>SUM(G8:G49)</f>
        <v>286847458</v>
      </c>
      <c r="H50" s="376">
        <f>SUM(H8:H49)</f>
        <v>355702278</v>
      </c>
      <c r="I50" s="339">
        <f t="shared" ref="I50:AB50" si="0">SUM(I8:I49)</f>
        <v>0</v>
      </c>
      <c r="J50" s="339">
        <f t="shared" si="0"/>
        <v>0</v>
      </c>
      <c r="K50" s="339">
        <f t="shared" si="0"/>
        <v>0</v>
      </c>
      <c r="L50" s="339">
        <f t="shared" si="0"/>
        <v>0</v>
      </c>
      <c r="M50" s="339">
        <f t="shared" si="0"/>
        <v>0</v>
      </c>
      <c r="N50" s="339">
        <f t="shared" si="0"/>
        <v>0</v>
      </c>
      <c r="O50" s="339">
        <f t="shared" si="0"/>
        <v>0</v>
      </c>
      <c r="P50" s="339">
        <f t="shared" si="0"/>
        <v>0</v>
      </c>
      <c r="Q50" s="339">
        <f t="shared" si="0"/>
        <v>0</v>
      </c>
      <c r="R50" s="339">
        <f t="shared" si="0"/>
        <v>0</v>
      </c>
      <c r="S50" s="339">
        <f t="shared" si="0"/>
        <v>0</v>
      </c>
      <c r="T50" s="339">
        <f t="shared" si="0"/>
        <v>0</v>
      </c>
      <c r="U50" s="339">
        <f t="shared" si="0"/>
        <v>0</v>
      </c>
      <c r="V50" s="339">
        <f t="shared" si="0"/>
        <v>0</v>
      </c>
      <c r="W50" s="339">
        <f t="shared" si="0"/>
        <v>0</v>
      </c>
      <c r="X50" s="339">
        <f t="shared" si="0"/>
        <v>0</v>
      </c>
      <c r="Y50" s="339">
        <f t="shared" si="0"/>
        <v>0</v>
      </c>
      <c r="Z50" s="339">
        <f t="shared" si="0"/>
        <v>0</v>
      </c>
      <c r="AA50" s="339">
        <f t="shared" si="0"/>
        <v>0</v>
      </c>
      <c r="AB50" s="339">
        <f t="shared" si="0"/>
        <v>0</v>
      </c>
      <c r="AC50" s="339">
        <f t="shared" ref="AC50:AG50" si="1">SUM(AC8:AC49)</f>
        <v>0</v>
      </c>
      <c r="AD50" s="339">
        <f t="shared" si="1"/>
        <v>0</v>
      </c>
      <c r="AE50" s="339">
        <f t="shared" si="1"/>
        <v>0</v>
      </c>
      <c r="AF50" s="339">
        <f t="shared" si="1"/>
        <v>0</v>
      </c>
      <c r="AG50" s="376">
        <f t="shared" si="1"/>
        <v>0</v>
      </c>
    </row>
    <row r="51" spans="2:33" x14ac:dyDescent="0.2">
      <c r="B51" s="18"/>
      <c r="C51" s="4"/>
      <c r="D51" s="78"/>
      <c r="E51" s="78"/>
      <c r="F51" s="78"/>
      <c r="G51" s="78"/>
      <c r="H51" s="78"/>
    </row>
    <row r="52" spans="2:33" ht="13.5" hidden="1" thickBot="1" x14ac:dyDescent="0.25">
      <c r="B52" s="2" t="s">
        <v>17</v>
      </c>
      <c r="D52" s="78"/>
      <c r="E52" s="78"/>
      <c r="F52" s="78"/>
      <c r="G52" s="78"/>
      <c r="H52" s="78"/>
    </row>
    <row r="53" spans="2:33" hidden="1" x14ac:dyDescent="0.2">
      <c r="B53" s="50"/>
      <c r="C53" s="32"/>
      <c r="D53" s="43" t="s">
        <v>0</v>
      </c>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4"/>
    </row>
    <row r="54" spans="2:33" ht="13.5" hidden="1" thickBot="1" x14ac:dyDescent="0.25">
      <c r="B54" s="31"/>
      <c r="C54" s="57"/>
      <c r="D54" s="121">
        <f>'DY Def'!B$5</f>
        <v>1</v>
      </c>
      <c r="E54" s="122">
        <f>'DY Def'!C$5</f>
        <v>2</v>
      </c>
      <c r="F54" s="122">
        <f>'DY Def'!D$5</f>
        <v>3</v>
      </c>
      <c r="G54" s="122">
        <f>'DY Def'!E$5</f>
        <v>4</v>
      </c>
      <c r="H54" s="122">
        <f>'DY Def'!F$5</f>
        <v>5</v>
      </c>
      <c r="I54" s="122">
        <f>'DY Def'!G$5</f>
        <v>6</v>
      </c>
      <c r="J54" s="122">
        <f>'DY Def'!H$5</f>
        <v>7</v>
      </c>
      <c r="K54" s="122">
        <f>'DY Def'!I$5</f>
        <v>8</v>
      </c>
      <c r="L54" s="122">
        <f>'DY Def'!J$5</f>
        <v>9</v>
      </c>
      <c r="M54" s="122">
        <f>'DY Def'!K$5</f>
        <v>10</v>
      </c>
      <c r="N54" s="122">
        <f>'DY Def'!L$5</f>
        <v>11</v>
      </c>
      <c r="O54" s="122">
        <f>'DY Def'!M$5</f>
        <v>12</v>
      </c>
      <c r="P54" s="122">
        <f>'DY Def'!N$5</f>
        <v>13</v>
      </c>
      <c r="Q54" s="122">
        <f>'DY Def'!O$5</f>
        <v>14</v>
      </c>
      <c r="R54" s="122">
        <f>'DY Def'!P$5</f>
        <v>15</v>
      </c>
      <c r="S54" s="122">
        <f>'DY Def'!Q$5</f>
        <v>16</v>
      </c>
      <c r="T54" s="122">
        <f>'DY Def'!R$5</f>
        <v>17</v>
      </c>
      <c r="U54" s="122">
        <f>'DY Def'!S$5</f>
        <v>18</v>
      </c>
      <c r="V54" s="122">
        <f>'DY Def'!T$5</f>
        <v>19</v>
      </c>
      <c r="W54" s="122">
        <f>'DY Def'!U$5</f>
        <v>20</v>
      </c>
      <c r="X54" s="122">
        <f>'DY Def'!V$5</f>
        <v>21</v>
      </c>
      <c r="Y54" s="122">
        <f>'DY Def'!W$5</f>
        <v>22</v>
      </c>
      <c r="Z54" s="122">
        <f>'DY Def'!X$5</f>
        <v>23</v>
      </c>
      <c r="AA54" s="122">
        <f>'DY Def'!Y$5</f>
        <v>24</v>
      </c>
      <c r="AB54" s="122">
        <f>'DY Def'!Z$5</f>
        <v>25</v>
      </c>
      <c r="AC54" s="122">
        <f>'DY Def'!AA$5</f>
        <v>26</v>
      </c>
      <c r="AD54" s="122">
        <f>'DY Def'!AB$5</f>
        <v>27</v>
      </c>
      <c r="AE54" s="122">
        <f>'DY Def'!AC$5</f>
        <v>28</v>
      </c>
      <c r="AF54" s="122">
        <f>'DY Def'!AD$5</f>
        <v>29</v>
      </c>
      <c r="AG54" s="337">
        <f>'DY Def'!AE$5</f>
        <v>30</v>
      </c>
    </row>
    <row r="55" spans="2:33" hidden="1" x14ac:dyDescent="0.2">
      <c r="B55" s="31"/>
      <c r="C55" s="58"/>
      <c r="D55" s="308"/>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6"/>
    </row>
    <row r="56" spans="2:33" hidden="1" x14ac:dyDescent="0.2">
      <c r="B56" s="67" t="s">
        <v>84</v>
      </c>
      <c r="C56" s="57"/>
      <c r="D56" s="309"/>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8"/>
    </row>
    <row r="57" spans="2:33" hidden="1" x14ac:dyDescent="0.2">
      <c r="B57" s="33" t="str">
        <f>IFERROR(VLOOKUP(C57,'MEG Def'!$A$7:$B$12,2),"")</f>
        <v/>
      </c>
      <c r="C57" s="58"/>
      <c r="D57" s="103">
        <f>SUMIF('WW Spending Actual'!$B$58:$B$97,'WW Spending Total'!$B57,'WW Spending Actual'!D$58:D$97)+SUMIF('WW Spending Projected'!$B$60:$B$99,'WW Spending Total'!$B57,'WW Spending Projected'!D$60:D$99)</f>
        <v>0</v>
      </c>
      <c r="E57" s="104">
        <f>SUMIF('WW Spending Actual'!$B$58:$B$97,'WW Spending Total'!$B57,'WW Spending Actual'!E$58:E$97)+SUMIF('WW Spending Projected'!$B$60:$B$99,'WW Spending Total'!$B57,'WW Spending Projected'!E$60:E$99)</f>
        <v>0</v>
      </c>
      <c r="F57" s="104">
        <f>SUMIF('WW Spending Actual'!$B$58:$B$97,'WW Spending Total'!$B57,'WW Spending Actual'!F$58:F$97)+SUMIF('WW Spending Projected'!$B$60:$B$99,'WW Spending Total'!$B57,'WW Spending Projected'!F$60:F$99)</f>
        <v>0</v>
      </c>
      <c r="G57" s="104">
        <f>SUMIF('WW Spending Actual'!$B$58:$B$97,'WW Spending Total'!$B57,'WW Spending Actual'!G$58:G$97)+SUMIF('WW Spending Projected'!$B$60:$B$99,'WW Spending Total'!$B57,'WW Spending Projected'!G$60:G$99)</f>
        <v>0</v>
      </c>
      <c r="H57" s="104">
        <f>SUMIF('WW Spending Actual'!$B$58:$B$97,'WW Spending Total'!$B57,'WW Spending Actual'!H$58:H$97)+SUMIF('WW Spending Projected'!$B$60:$B$99,'WW Spending Total'!$B57,'WW Spending Projected'!H$60:H$99)</f>
        <v>0</v>
      </c>
      <c r="I57" s="104">
        <f>SUMIF('WW Spending Actual'!$B$58:$B$97,'WW Spending Total'!$B57,'WW Spending Actual'!I$58:I$97)+SUMIF('WW Spending Projected'!$B$60:$B$99,'WW Spending Total'!$B57,'WW Spending Projected'!I$60:I$99)</f>
        <v>0</v>
      </c>
      <c r="J57" s="104">
        <f>SUMIF('WW Spending Actual'!$B$58:$B$97,'WW Spending Total'!$B57,'WW Spending Actual'!J$58:J$97)+SUMIF('WW Spending Projected'!$B$60:$B$99,'WW Spending Total'!$B57,'WW Spending Projected'!J$60:J$99)</f>
        <v>0</v>
      </c>
      <c r="K57" s="104">
        <f>SUMIF('WW Spending Actual'!$B$58:$B$97,'WW Spending Total'!$B57,'WW Spending Actual'!K$58:K$97)+SUMIF('WW Spending Projected'!$B$60:$B$99,'WW Spending Total'!$B57,'WW Spending Projected'!K$60:K$99)</f>
        <v>0</v>
      </c>
      <c r="L57" s="104">
        <f>SUMIF('WW Spending Actual'!$B$58:$B$97,'WW Spending Total'!$B57,'WW Spending Actual'!L$58:L$97)+SUMIF('WW Spending Projected'!$B$60:$B$99,'WW Spending Total'!$B57,'WW Spending Projected'!L$60:L$99)</f>
        <v>0</v>
      </c>
      <c r="M57" s="104">
        <f>SUMIF('WW Spending Actual'!$B$58:$B$97,'WW Spending Total'!$B57,'WW Spending Actual'!M$58:M$97)+SUMIF('WW Spending Projected'!$B$60:$B$99,'WW Spending Total'!$B57,'WW Spending Projected'!M$60:M$99)</f>
        <v>0</v>
      </c>
      <c r="N57" s="104">
        <f>SUMIF('WW Spending Actual'!$B$58:$B$97,'WW Spending Total'!$B57,'WW Spending Actual'!N$58:N$97)+SUMIF('WW Spending Projected'!$B$60:$B$99,'WW Spending Total'!$B57,'WW Spending Projected'!N$60:N$99)</f>
        <v>0</v>
      </c>
      <c r="O57" s="104">
        <f>SUMIF('WW Spending Actual'!$B$58:$B$97,'WW Spending Total'!$B57,'WW Spending Actual'!O$58:O$97)+SUMIF('WW Spending Projected'!$B$60:$B$99,'WW Spending Total'!$B57,'WW Spending Projected'!O$60:O$99)</f>
        <v>0</v>
      </c>
      <c r="P57" s="104">
        <f>SUMIF('WW Spending Actual'!$B$58:$B$97,'WW Spending Total'!$B57,'WW Spending Actual'!P$58:P$97)+SUMIF('WW Spending Projected'!$B$60:$B$99,'WW Spending Total'!$B57,'WW Spending Projected'!P$60:P$99)</f>
        <v>0</v>
      </c>
      <c r="Q57" s="104">
        <f>SUMIF('WW Spending Actual'!$B$58:$B$97,'WW Spending Total'!$B57,'WW Spending Actual'!Q$58:Q$97)+SUMIF('WW Spending Projected'!$B$60:$B$99,'WW Spending Total'!$B57,'WW Spending Projected'!Q$60:Q$99)</f>
        <v>0</v>
      </c>
      <c r="R57" s="104">
        <f>SUMIF('WW Spending Actual'!$B$58:$B$97,'WW Spending Total'!$B57,'WW Spending Actual'!R$58:R$97)+SUMIF('WW Spending Projected'!$B$60:$B$99,'WW Spending Total'!$B57,'WW Spending Projected'!R$60:R$99)</f>
        <v>0</v>
      </c>
      <c r="S57" s="104">
        <f>SUMIF('WW Spending Actual'!$B$58:$B$97,'WW Spending Total'!$B57,'WW Spending Actual'!S$58:S$97)+SUMIF('WW Spending Projected'!$B$60:$B$99,'WW Spending Total'!$B57,'WW Spending Projected'!S$60:S$99)</f>
        <v>0</v>
      </c>
      <c r="T57" s="104">
        <f>SUMIF('WW Spending Actual'!$B$58:$B$97,'WW Spending Total'!$B57,'WW Spending Actual'!T$58:T$97)+SUMIF('WW Spending Projected'!$B$60:$B$99,'WW Spending Total'!$B57,'WW Spending Projected'!T$60:T$99)</f>
        <v>0</v>
      </c>
      <c r="U57" s="104">
        <f>SUMIF('WW Spending Actual'!$B$58:$B$97,'WW Spending Total'!$B57,'WW Spending Actual'!U$58:U$97)+SUMIF('WW Spending Projected'!$B$60:$B$99,'WW Spending Total'!$B57,'WW Spending Projected'!U$60:U$99)</f>
        <v>0</v>
      </c>
      <c r="V57" s="104">
        <f>SUMIF('WW Spending Actual'!$B$58:$B$97,'WW Spending Total'!$B57,'WW Spending Actual'!V$58:V$97)+SUMIF('WW Spending Projected'!$B$60:$B$99,'WW Spending Total'!$B57,'WW Spending Projected'!V$60:V$99)</f>
        <v>0</v>
      </c>
      <c r="W57" s="104">
        <f>SUMIF('WW Spending Actual'!$B$58:$B$97,'WW Spending Total'!$B57,'WW Spending Actual'!W$58:W$97)+SUMIF('WW Spending Projected'!$B$60:$B$99,'WW Spending Total'!$B57,'WW Spending Projected'!W$60:W$99)</f>
        <v>0</v>
      </c>
      <c r="X57" s="104">
        <f>SUMIF('WW Spending Actual'!$B$58:$B$97,'WW Spending Total'!$B57,'WW Spending Actual'!X$58:X$97)+SUMIF('WW Spending Projected'!$B$60:$B$99,'WW Spending Total'!$B57,'WW Spending Projected'!X$60:X$99)</f>
        <v>0</v>
      </c>
      <c r="Y57" s="104">
        <f>SUMIF('WW Spending Actual'!$B$58:$B$97,'WW Spending Total'!$B57,'WW Spending Actual'!Y$58:Y$97)+SUMIF('WW Spending Projected'!$B$60:$B$99,'WW Spending Total'!$B57,'WW Spending Projected'!Y$60:Y$99)</f>
        <v>0</v>
      </c>
      <c r="Z57" s="104">
        <f>SUMIF('WW Spending Actual'!$B$58:$B$97,'WW Spending Total'!$B57,'WW Spending Actual'!Z$58:Z$97)+SUMIF('WW Spending Projected'!$B$60:$B$99,'WW Spending Total'!$B57,'WW Spending Projected'!Z$60:Z$99)</f>
        <v>0</v>
      </c>
      <c r="AA57" s="104">
        <f>SUMIF('WW Spending Actual'!$B$58:$B$97,'WW Spending Total'!$B57,'WW Spending Actual'!AA$58:AA$97)+SUMIF('WW Spending Projected'!$B$60:$B$99,'WW Spending Total'!$B57,'WW Spending Projected'!AA$60:AA$99)</f>
        <v>0</v>
      </c>
      <c r="AB57" s="104">
        <f>SUMIF('WW Spending Actual'!$B$58:$B$97,'WW Spending Total'!$B57,'WW Spending Actual'!AB$58:AB$97)+SUMIF('WW Spending Projected'!$B$60:$B$99,'WW Spending Total'!$B57,'WW Spending Projected'!AB$60:AB$99)</f>
        <v>0</v>
      </c>
      <c r="AC57" s="104">
        <f>SUMIF('WW Spending Actual'!$B$58:$B$97,'WW Spending Total'!$B57,'WW Spending Actual'!AC$58:AC$97)+SUMIF('WW Spending Projected'!$B$60:$B$99,'WW Spending Total'!$B57,'WW Spending Projected'!AC$60:AC$99)</f>
        <v>0</v>
      </c>
      <c r="AD57" s="104">
        <f>SUMIF('WW Spending Actual'!$B$58:$B$97,'WW Spending Total'!$B57,'WW Spending Actual'!AD$58:AD$97)+SUMIF('WW Spending Projected'!$B$60:$B$99,'WW Spending Total'!$B57,'WW Spending Projected'!AD$60:AD$99)</f>
        <v>0</v>
      </c>
      <c r="AE57" s="104">
        <f>SUMIF('WW Spending Actual'!$B$58:$B$97,'WW Spending Total'!$B57,'WW Spending Actual'!AE$58:AE$97)+SUMIF('WW Spending Projected'!$B$60:$B$99,'WW Spending Total'!$B57,'WW Spending Projected'!AE$60:AE$99)</f>
        <v>0</v>
      </c>
      <c r="AF57" s="104">
        <f>SUMIF('WW Spending Actual'!$B$58:$B$97,'WW Spending Total'!$B57,'WW Spending Actual'!AF$58:AF$97)+SUMIF('WW Spending Projected'!$B$60:$B$99,'WW Spending Total'!$B57,'WW Spending Projected'!AF$60:AF$99)</f>
        <v>0</v>
      </c>
      <c r="AG57" s="105">
        <f>SUMIF('WW Spending Actual'!$B$58:$B$97,'WW Spending Total'!$B57,'WW Spending Actual'!AG$58:AG$97)+SUMIF('WW Spending Projected'!$B$60:$B$99,'WW Spending Total'!$B57,'WW Spending Projected'!AG$60:AG$99)</f>
        <v>0</v>
      </c>
    </row>
    <row r="58" spans="2:33" hidden="1" x14ac:dyDescent="0.2">
      <c r="B58" s="33" t="str">
        <f>IFERROR(VLOOKUP(C58,'MEG Def'!$A$7:$B$12,2),"")</f>
        <v/>
      </c>
      <c r="C58" s="58"/>
      <c r="D58" s="103">
        <f>SUMIF('WW Spending Actual'!$B$58:$B$97,'WW Spending Total'!$B58,'WW Spending Actual'!D$58:D$97)+SUMIF('WW Spending Projected'!$B$60:$B$99,'WW Spending Total'!$B58,'WW Spending Projected'!D$60:D$99)</f>
        <v>0</v>
      </c>
      <c r="E58" s="104">
        <f>SUMIF('WW Spending Actual'!$B$58:$B$97,'WW Spending Total'!$B58,'WW Spending Actual'!E$58:E$97)+SUMIF('WW Spending Projected'!$B$60:$B$99,'WW Spending Total'!$B58,'WW Spending Projected'!E$60:E$99)</f>
        <v>0</v>
      </c>
      <c r="F58" s="104">
        <f>SUMIF('WW Spending Actual'!$B$58:$B$97,'WW Spending Total'!$B58,'WW Spending Actual'!F$58:F$97)+SUMIF('WW Spending Projected'!$B$60:$B$99,'WW Spending Total'!$B58,'WW Spending Projected'!F$60:F$99)</f>
        <v>0</v>
      </c>
      <c r="G58" s="104">
        <f>SUMIF('WW Spending Actual'!$B$58:$B$97,'WW Spending Total'!$B58,'WW Spending Actual'!G$58:G$97)+SUMIF('WW Spending Projected'!$B$60:$B$99,'WW Spending Total'!$B58,'WW Spending Projected'!G$60:G$99)</f>
        <v>0</v>
      </c>
      <c r="H58" s="104">
        <f>SUMIF('WW Spending Actual'!$B$58:$B$97,'WW Spending Total'!$B58,'WW Spending Actual'!H$58:H$97)+SUMIF('WW Spending Projected'!$B$60:$B$99,'WW Spending Total'!$B58,'WW Spending Projected'!H$60:H$99)</f>
        <v>0</v>
      </c>
      <c r="I58" s="104">
        <f>SUMIF('WW Spending Actual'!$B$58:$B$97,'WW Spending Total'!$B58,'WW Spending Actual'!I$58:I$97)+SUMIF('WW Spending Projected'!$B$60:$B$99,'WW Spending Total'!$B58,'WW Spending Projected'!I$60:I$99)</f>
        <v>0</v>
      </c>
      <c r="J58" s="104">
        <f>SUMIF('WW Spending Actual'!$B$58:$B$97,'WW Spending Total'!$B58,'WW Spending Actual'!J$58:J$97)+SUMIF('WW Spending Projected'!$B$60:$B$99,'WW Spending Total'!$B58,'WW Spending Projected'!J$60:J$99)</f>
        <v>0</v>
      </c>
      <c r="K58" s="104">
        <f>SUMIF('WW Spending Actual'!$B$58:$B$97,'WW Spending Total'!$B58,'WW Spending Actual'!K$58:K$97)+SUMIF('WW Spending Projected'!$B$60:$B$99,'WW Spending Total'!$B58,'WW Spending Projected'!K$60:K$99)</f>
        <v>0</v>
      </c>
      <c r="L58" s="104">
        <f>SUMIF('WW Spending Actual'!$B$58:$B$97,'WW Spending Total'!$B58,'WW Spending Actual'!L$58:L$97)+SUMIF('WW Spending Projected'!$B$60:$B$99,'WW Spending Total'!$B58,'WW Spending Projected'!L$60:L$99)</f>
        <v>0</v>
      </c>
      <c r="M58" s="104">
        <f>SUMIF('WW Spending Actual'!$B$58:$B$97,'WW Spending Total'!$B58,'WW Spending Actual'!M$58:M$97)+SUMIF('WW Spending Projected'!$B$60:$B$99,'WW Spending Total'!$B58,'WW Spending Projected'!M$60:M$99)</f>
        <v>0</v>
      </c>
      <c r="N58" s="104">
        <f>SUMIF('WW Spending Actual'!$B$58:$B$97,'WW Spending Total'!$B58,'WW Spending Actual'!N$58:N$97)+SUMIF('WW Spending Projected'!$B$60:$B$99,'WW Spending Total'!$B58,'WW Spending Projected'!N$60:N$99)</f>
        <v>0</v>
      </c>
      <c r="O58" s="104">
        <f>SUMIF('WW Spending Actual'!$B$58:$B$97,'WW Spending Total'!$B58,'WW Spending Actual'!O$58:O$97)+SUMIF('WW Spending Projected'!$B$60:$B$99,'WW Spending Total'!$B58,'WW Spending Projected'!O$60:O$99)</f>
        <v>0</v>
      </c>
      <c r="P58" s="104">
        <f>SUMIF('WW Spending Actual'!$B$58:$B$97,'WW Spending Total'!$B58,'WW Spending Actual'!P$58:P$97)+SUMIF('WW Spending Projected'!$B$60:$B$99,'WW Spending Total'!$B58,'WW Spending Projected'!P$60:P$99)</f>
        <v>0</v>
      </c>
      <c r="Q58" s="104">
        <f>SUMIF('WW Spending Actual'!$B$58:$B$97,'WW Spending Total'!$B58,'WW Spending Actual'!Q$58:Q$97)+SUMIF('WW Spending Projected'!$B$60:$B$99,'WW Spending Total'!$B58,'WW Spending Projected'!Q$60:Q$99)</f>
        <v>0</v>
      </c>
      <c r="R58" s="104">
        <f>SUMIF('WW Spending Actual'!$B$58:$B$97,'WW Spending Total'!$B58,'WW Spending Actual'!R$58:R$97)+SUMIF('WW Spending Projected'!$B$60:$B$99,'WW Spending Total'!$B58,'WW Spending Projected'!R$60:R$99)</f>
        <v>0</v>
      </c>
      <c r="S58" s="104">
        <f>SUMIF('WW Spending Actual'!$B$58:$B$97,'WW Spending Total'!$B58,'WW Spending Actual'!S$58:S$97)+SUMIF('WW Spending Projected'!$B$60:$B$99,'WW Spending Total'!$B58,'WW Spending Projected'!S$60:S$99)</f>
        <v>0</v>
      </c>
      <c r="T58" s="104">
        <f>SUMIF('WW Spending Actual'!$B$58:$B$97,'WW Spending Total'!$B58,'WW Spending Actual'!T$58:T$97)+SUMIF('WW Spending Projected'!$B$60:$B$99,'WW Spending Total'!$B58,'WW Spending Projected'!T$60:T$99)</f>
        <v>0</v>
      </c>
      <c r="U58" s="104">
        <f>SUMIF('WW Spending Actual'!$B$58:$B$97,'WW Spending Total'!$B58,'WW Spending Actual'!U$58:U$97)+SUMIF('WW Spending Projected'!$B$60:$B$99,'WW Spending Total'!$B58,'WW Spending Projected'!U$60:U$99)</f>
        <v>0</v>
      </c>
      <c r="V58" s="104">
        <f>SUMIF('WW Spending Actual'!$B$58:$B$97,'WW Spending Total'!$B58,'WW Spending Actual'!V$58:V$97)+SUMIF('WW Spending Projected'!$B$60:$B$99,'WW Spending Total'!$B58,'WW Spending Projected'!V$60:V$99)</f>
        <v>0</v>
      </c>
      <c r="W58" s="104">
        <f>SUMIF('WW Spending Actual'!$B$58:$B$97,'WW Spending Total'!$B58,'WW Spending Actual'!W$58:W$97)+SUMIF('WW Spending Projected'!$B$60:$B$99,'WW Spending Total'!$B58,'WW Spending Projected'!W$60:W$99)</f>
        <v>0</v>
      </c>
      <c r="X58" s="104">
        <f>SUMIF('WW Spending Actual'!$B$58:$B$97,'WW Spending Total'!$B58,'WW Spending Actual'!X$58:X$97)+SUMIF('WW Spending Projected'!$B$60:$B$99,'WW Spending Total'!$B58,'WW Spending Projected'!X$60:X$99)</f>
        <v>0</v>
      </c>
      <c r="Y58" s="104">
        <f>SUMIF('WW Spending Actual'!$B$58:$B$97,'WW Spending Total'!$B58,'WW Spending Actual'!Y$58:Y$97)+SUMIF('WW Spending Projected'!$B$60:$B$99,'WW Spending Total'!$B58,'WW Spending Projected'!Y$60:Y$99)</f>
        <v>0</v>
      </c>
      <c r="Z58" s="104">
        <f>SUMIF('WW Spending Actual'!$B$58:$B$97,'WW Spending Total'!$B58,'WW Spending Actual'!Z$58:Z$97)+SUMIF('WW Spending Projected'!$B$60:$B$99,'WW Spending Total'!$B58,'WW Spending Projected'!Z$60:Z$99)</f>
        <v>0</v>
      </c>
      <c r="AA58" s="104">
        <f>SUMIF('WW Spending Actual'!$B$58:$B$97,'WW Spending Total'!$B58,'WW Spending Actual'!AA$58:AA$97)+SUMIF('WW Spending Projected'!$B$60:$B$99,'WW Spending Total'!$B58,'WW Spending Projected'!AA$60:AA$99)</f>
        <v>0</v>
      </c>
      <c r="AB58" s="104">
        <f>SUMIF('WW Spending Actual'!$B$58:$B$97,'WW Spending Total'!$B58,'WW Spending Actual'!AB$58:AB$97)+SUMIF('WW Spending Projected'!$B$60:$B$99,'WW Spending Total'!$B58,'WW Spending Projected'!AB$60:AB$99)</f>
        <v>0</v>
      </c>
      <c r="AC58" s="104">
        <f>SUMIF('WW Spending Actual'!$B$58:$B$97,'WW Spending Total'!$B58,'WW Spending Actual'!AC$58:AC$97)+SUMIF('WW Spending Projected'!$B$60:$B$99,'WW Spending Total'!$B58,'WW Spending Projected'!AC$60:AC$99)</f>
        <v>0</v>
      </c>
      <c r="AD58" s="104">
        <f>SUMIF('WW Spending Actual'!$B$58:$B$97,'WW Spending Total'!$B58,'WW Spending Actual'!AD$58:AD$97)+SUMIF('WW Spending Projected'!$B$60:$B$99,'WW Spending Total'!$B58,'WW Spending Projected'!AD$60:AD$99)</f>
        <v>0</v>
      </c>
      <c r="AE58" s="104">
        <f>SUMIF('WW Spending Actual'!$B$58:$B$97,'WW Spending Total'!$B58,'WW Spending Actual'!AE$58:AE$97)+SUMIF('WW Spending Projected'!$B$60:$B$99,'WW Spending Total'!$B58,'WW Spending Projected'!AE$60:AE$99)</f>
        <v>0</v>
      </c>
      <c r="AF58" s="104">
        <f>SUMIF('WW Spending Actual'!$B$58:$B$97,'WW Spending Total'!$B58,'WW Spending Actual'!AF$58:AF$97)+SUMIF('WW Spending Projected'!$B$60:$B$99,'WW Spending Total'!$B58,'WW Spending Projected'!AF$60:AF$99)</f>
        <v>0</v>
      </c>
      <c r="AG58" s="105">
        <f>SUMIF('WW Spending Actual'!$B$58:$B$97,'WW Spending Total'!$B58,'WW Spending Actual'!AG$58:AG$97)+SUMIF('WW Spending Projected'!$B$60:$B$99,'WW Spending Total'!$B58,'WW Spending Projected'!AG$60:AG$99)</f>
        <v>0</v>
      </c>
    </row>
    <row r="59" spans="2:33" hidden="1" x14ac:dyDescent="0.2">
      <c r="B59" s="33" t="str">
        <f>IFERROR(VLOOKUP(C59,'MEG Def'!$A$7:$B$12,2),"")</f>
        <v/>
      </c>
      <c r="C59" s="58"/>
      <c r="D59" s="103">
        <f>SUMIF('WW Spending Actual'!$B$58:$B$97,'WW Spending Total'!$B59,'WW Spending Actual'!D$58:D$97)+SUMIF('WW Spending Projected'!$B$60:$B$99,'WW Spending Total'!$B59,'WW Spending Projected'!D$60:D$99)</f>
        <v>0</v>
      </c>
      <c r="E59" s="104">
        <f>SUMIF('WW Spending Actual'!$B$58:$B$97,'WW Spending Total'!$B59,'WW Spending Actual'!E$58:E$97)+SUMIF('WW Spending Projected'!$B$60:$B$99,'WW Spending Total'!$B59,'WW Spending Projected'!E$60:E$99)</f>
        <v>0</v>
      </c>
      <c r="F59" s="104">
        <f>SUMIF('WW Spending Actual'!$B$58:$B$97,'WW Spending Total'!$B59,'WW Spending Actual'!F$58:F$97)+SUMIF('WW Spending Projected'!$B$60:$B$99,'WW Spending Total'!$B59,'WW Spending Projected'!F$60:F$99)</f>
        <v>0</v>
      </c>
      <c r="G59" s="104">
        <f>SUMIF('WW Spending Actual'!$B$58:$B$97,'WW Spending Total'!$B59,'WW Spending Actual'!G$58:G$97)+SUMIF('WW Spending Projected'!$B$60:$B$99,'WW Spending Total'!$B59,'WW Spending Projected'!G$60:G$99)</f>
        <v>0</v>
      </c>
      <c r="H59" s="104">
        <f>SUMIF('WW Spending Actual'!$B$58:$B$97,'WW Spending Total'!$B59,'WW Spending Actual'!H$58:H$97)+SUMIF('WW Spending Projected'!$B$60:$B$99,'WW Spending Total'!$B59,'WW Spending Projected'!H$60:H$99)</f>
        <v>0</v>
      </c>
      <c r="I59" s="104">
        <f>SUMIF('WW Spending Actual'!$B$58:$B$97,'WW Spending Total'!$B59,'WW Spending Actual'!I$58:I$97)+SUMIF('WW Spending Projected'!$B$60:$B$99,'WW Spending Total'!$B59,'WW Spending Projected'!I$60:I$99)</f>
        <v>0</v>
      </c>
      <c r="J59" s="104">
        <f>SUMIF('WW Spending Actual'!$B$58:$B$97,'WW Spending Total'!$B59,'WW Spending Actual'!J$58:J$97)+SUMIF('WW Spending Projected'!$B$60:$B$99,'WW Spending Total'!$B59,'WW Spending Projected'!J$60:J$99)</f>
        <v>0</v>
      </c>
      <c r="K59" s="104">
        <f>SUMIF('WW Spending Actual'!$B$58:$B$97,'WW Spending Total'!$B59,'WW Spending Actual'!K$58:K$97)+SUMIF('WW Spending Projected'!$B$60:$B$99,'WW Spending Total'!$B59,'WW Spending Projected'!K$60:K$99)</f>
        <v>0</v>
      </c>
      <c r="L59" s="104">
        <f>SUMIF('WW Spending Actual'!$B$58:$B$97,'WW Spending Total'!$B59,'WW Spending Actual'!L$58:L$97)+SUMIF('WW Spending Projected'!$B$60:$B$99,'WW Spending Total'!$B59,'WW Spending Projected'!L$60:L$99)</f>
        <v>0</v>
      </c>
      <c r="M59" s="104">
        <f>SUMIF('WW Spending Actual'!$B$58:$B$97,'WW Spending Total'!$B59,'WW Spending Actual'!M$58:M$97)+SUMIF('WW Spending Projected'!$B$60:$B$99,'WW Spending Total'!$B59,'WW Spending Projected'!M$60:M$99)</f>
        <v>0</v>
      </c>
      <c r="N59" s="104">
        <f>SUMIF('WW Spending Actual'!$B$58:$B$97,'WW Spending Total'!$B59,'WW Spending Actual'!N$58:N$97)+SUMIF('WW Spending Projected'!$B$60:$B$99,'WW Spending Total'!$B59,'WW Spending Projected'!N$60:N$99)</f>
        <v>0</v>
      </c>
      <c r="O59" s="104">
        <f>SUMIF('WW Spending Actual'!$B$58:$B$97,'WW Spending Total'!$B59,'WW Spending Actual'!O$58:O$97)+SUMIF('WW Spending Projected'!$B$60:$B$99,'WW Spending Total'!$B59,'WW Spending Projected'!O$60:O$99)</f>
        <v>0</v>
      </c>
      <c r="P59" s="104">
        <f>SUMIF('WW Spending Actual'!$B$58:$B$97,'WW Spending Total'!$B59,'WW Spending Actual'!P$58:P$97)+SUMIF('WW Spending Projected'!$B$60:$B$99,'WW Spending Total'!$B59,'WW Spending Projected'!P$60:P$99)</f>
        <v>0</v>
      </c>
      <c r="Q59" s="104">
        <f>SUMIF('WW Spending Actual'!$B$58:$B$97,'WW Spending Total'!$B59,'WW Spending Actual'!Q$58:Q$97)+SUMIF('WW Spending Projected'!$B$60:$B$99,'WW Spending Total'!$B59,'WW Spending Projected'!Q$60:Q$99)</f>
        <v>0</v>
      </c>
      <c r="R59" s="104">
        <f>SUMIF('WW Spending Actual'!$B$58:$B$97,'WW Spending Total'!$B59,'WW Spending Actual'!R$58:R$97)+SUMIF('WW Spending Projected'!$B$60:$B$99,'WW Spending Total'!$B59,'WW Spending Projected'!R$60:R$99)</f>
        <v>0</v>
      </c>
      <c r="S59" s="104">
        <f>SUMIF('WW Spending Actual'!$B$58:$B$97,'WW Spending Total'!$B59,'WW Spending Actual'!S$58:S$97)+SUMIF('WW Spending Projected'!$B$60:$B$99,'WW Spending Total'!$B59,'WW Spending Projected'!S$60:S$99)</f>
        <v>0</v>
      </c>
      <c r="T59" s="104">
        <f>SUMIF('WW Spending Actual'!$B$58:$B$97,'WW Spending Total'!$B59,'WW Spending Actual'!T$58:T$97)+SUMIF('WW Spending Projected'!$B$60:$B$99,'WW Spending Total'!$B59,'WW Spending Projected'!T$60:T$99)</f>
        <v>0</v>
      </c>
      <c r="U59" s="104">
        <f>SUMIF('WW Spending Actual'!$B$58:$B$97,'WW Spending Total'!$B59,'WW Spending Actual'!U$58:U$97)+SUMIF('WW Spending Projected'!$B$60:$B$99,'WW Spending Total'!$B59,'WW Spending Projected'!U$60:U$99)</f>
        <v>0</v>
      </c>
      <c r="V59" s="104">
        <f>SUMIF('WW Spending Actual'!$B$58:$B$97,'WW Spending Total'!$B59,'WW Spending Actual'!V$58:V$97)+SUMIF('WW Spending Projected'!$B$60:$B$99,'WW Spending Total'!$B59,'WW Spending Projected'!V$60:V$99)</f>
        <v>0</v>
      </c>
      <c r="W59" s="104">
        <f>SUMIF('WW Spending Actual'!$B$58:$B$97,'WW Spending Total'!$B59,'WW Spending Actual'!W$58:W$97)+SUMIF('WW Spending Projected'!$B$60:$B$99,'WW Spending Total'!$B59,'WW Spending Projected'!W$60:W$99)</f>
        <v>0</v>
      </c>
      <c r="X59" s="104">
        <f>SUMIF('WW Spending Actual'!$B$58:$B$97,'WW Spending Total'!$B59,'WW Spending Actual'!X$58:X$97)+SUMIF('WW Spending Projected'!$B$60:$B$99,'WW Spending Total'!$B59,'WW Spending Projected'!X$60:X$99)</f>
        <v>0</v>
      </c>
      <c r="Y59" s="104">
        <f>SUMIF('WW Spending Actual'!$B$58:$B$97,'WW Spending Total'!$B59,'WW Spending Actual'!Y$58:Y$97)+SUMIF('WW Spending Projected'!$B$60:$B$99,'WW Spending Total'!$B59,'WW Spending Projected'!Y$60:Y$99)</f>
        <v>0</v>
      </c>
      <c r="Z59" s="104">
        <f>SUMIF('WW Spending Actual'!$B$58:$B$97,'WW Spending Total'!$B59,'WW Spending Actual'!Z$58:Z$97)+SUMIF('WW Spending Projected'!$B$60:$B$99,'WW Spending Total'!$B59,'WW Spending Projected'!Z$60:Z$99)</f>
        <v>0</v>
      </c>
      <c r="AA59" s="104">
        <f>SUMIF('WW Spending Actual'!$B$58:$B$97,'WW Spending Total'!$B59,'WW Spending Actual'!AA$58:AA$97)+SUMIF('WW Spending Projected'!$B$60:$B$99,'WW Spending Total'!$B59,'WW Spending Projected'!AA$60:AA$99)</f>
        <v>0</v>
      </c>
      <c r="AB59" s="104">
        <f>SUMIF('WW Spending Actual'!$B$58:$B$97,'WW Spending Total'!$B59,'WW Spending Actual'!AB$58:AB$97)+SUMIF('WW Spending Projected'!$B$60:$B$99,'WW Spending Total'!$B59,'WW Spending Projected'!AB$60:AB$99)</f>
        <v>0</v>
      </c>
      <c r="AC59" s="104">
        <f>SUMIF('WW Spending Actual'!$B$58:$B$97,'WW Spending Total'!$B59,'WW Spending Actual'!AC$58:AC$97)+SUMIF('WW Spending Projected'!$B$60:$B$99,'WW Spending Total'!$B59,'WW Spending Projected'!AC$60:AC$99)</f>
        <v>0</v>
      </c>
      <c r="AD59" s="104">
        <f>SUMIF('WW Spending Actual'!$B$58:$B$97,'WW Spending Total'!$B59,'WW Spending Actual'!AD$58:AD$97)+SUMIF('WW Spending Projected'!$B$60:$B$99,'WW Spending Total'!$B59,'WW Spending Projected'!AD$60:AD$99)</f>
        <v>0</v>
      </c>
      <c r="AE59" s="104">
        <f>SUMIF('WW Spending Actual'!$B$58:$B$97,'WW Spending Total'!$B59,'WW Spending Actual'!AE$58:AE$97)+SUMIF('WW Spending Projected'!$B$60:$B$99,'WW Spending Total'!$B59,'WW Spending Projected'!AE$60:AE$99)</f>
        <v>0</v>
      </c>
      <c r="AF59" s="104">
        <f>SUMIF('WW Spending Actual'!$B$58:$B$97,'WW Spending Total'!$B59,'WW Spending Actual'!AF$58:AF$97)+SUMIF('WW Spending Projected'!$B$60:$B$99,'WW Spending Total'!$B59,'WW Spending Projected'!AF$60:AF$99)</f>
        <v>0</v>
      </c>
      <c r="AG59" s="105">
        <f>SUMIF('WW Spending Actual'!$B$58:$B$97,'WW Spending Total'!$B59,'WW Spending Actual'!AG$58:AG$97)+SUMIF('WW Spending Projected'!$B$60:$B$99,'WW Spending Total'!$B59,'WW Spending Projected'!AG$60:AG$99)</f>
        <v>0</v>
      </c>
    </row>
    <row r="60" spans="2:33" hidden="1" x14ac:dyDescent="0.2">
      <c r="B60" s="33" t="str">
        <f>IFERROR(VLOOKUP(C60,'MEG Def'!$A$7:$B$12,2),"")</f>
        <v/>
      </c>
      <c r="C60" s="57"/>
      <c r="D60" s="103">
        <f>SUMIF('WW Spending Actual'!$B$58:$B$97,'WW Spending Total'!$B60,'WW Spending Actual'!D$58:D$97)+SUMIF('WW Spending Projected'!$B$60:$B$99,'WW Spending Total'!$B60,'WW Spending Projected'!D$60:D$99)</f>
        <v>0</v>
      </c>
      <c r="E60" s="104">
        <f>SUMIF('WW Spending Actual'!$B$58:$B$97,'WW Spending Total'!$B60,'WW Spending Actual'!E$58:E$97)+SUMIF('WW Spending Projected'!$B$60:$B$99,'WW Spending Total'!$B60,'WW Spending Projected'!E$60:E$99)</f>
        <v>0</v>
      </c>
      <c r="F60" s="104">
        <f>SUMIF('WW Spending Actual'!$B$58:$B$97,'WW Spending Total'!$B60,'WW Spending Actual'!F$58:F$97)+SUMIF('WW Spending Projected'!$B$60:$B$99,'WW Spending Total'!$B60,'WW Spending Projected'!F$60:F$99)</f>
        <v>0</v>
      </c>
      <c r="G60" s="104">
        <f>SUMIF('WW Spending Actual'!$B$58:$B$97,'WW Spending Total'!$B60,'WW Spending Actual'!G$58:G$97)+SUMIF('WW Spending Projected'!$B$60:$B$99,'WW Spending Total'!$B60,'WW Spending Projected'!G$60:G$99)</f>
        <v>0</v>
      </c>
      <c r="H60" s="104">
        <f>SUMIF('WW Spending Actual'!$B$58:$B$97,'WW Spending Total'!$B60,'WW Spending Actual'!H$58:H$97)+SUMIF('WW Spending Projected'!$B$60:$B$99,'WW Spending Total'!$B60,'WW Spending Projected'!H$60:H$99)</f>
        <v>0</v>
      </c>
      <c r="I60" s="104">
        <f>SUMIF('WW Spending Actual'!$B$58:$B$97,'WW Spending Total'!$B60,'WW Spending Actual'!I$58:I$97)+SUMIF('WW Spending Projected'!$B$60:$B$99,'WW Spending Total'!$B60,'WW Spending Projected'!I$60:I$99)</f>
        <v>0</v>
      </c>
      <c r="J60" s="104">
        <f>SUMIF('WW Spending Actual'!$B$58:$B$97,'WW Spending Total'!$B60,'WW Spending Actual'!J$58:J$97)+SUMIF('WW Spending Projected'!$B$60:$B$99,'WW Spending Total'!$B60,'WW Spending Projected'!J$60:J$99)</f>
        <v>0</v>
      </c>
      <c r="K60" s="104">
        <f>SUMIF('WW Spending Actual'!$B$58:$B$97,'WW Spending Total'!$B60,'WW Spending Actual'!K$58:K$97)+SUMIF('WW Spending Projected'!$B$60:$B$99,'WW Spending Total'!$B60,'WW Spending Projected'!K$60:K$99)</f>
        <v>0</v>
      </c>
      <c r="L60" s="104">
        <f>SUMIF('WW Spending Actual'!$B$58:$B$97,'WW Spending Total'!$B60,'WW Spending Actual'!L$58:L$97)+SUMIF('WW Spending Projected'!$B$60:$B$99,'WW Spending Total'!$B60,'WW Spending Projected'!L$60:L$99)</f>
        <v>0</v>
      </c>
      <c r="M60" s="104">
        <f>SUMIF('WW Spending Actual'!$B$58:$B$97,'WW Spending Total'!$B60,'WW Spending Actual'!M$58:M$97)+SUMIF('WW Spending Projected'!$B$60:$B$99,'WW Spending Total'!$B60,'WW Spending Projected'!M$60:M$99)</f>
        <v>0</v>
      </c>
      <c r="N60" s="104">
        <f>SUMIF('WW Spending Actual'!$B$58:$B$97,'WW Spending Total'!$B60,'WW Spending Actual'!N$58:N$97)+SUMIF('WW Spending Projected'!$B$60:$B$99,'WW Spending Total'!$B60,'WW Spending Projected'!N$60:N$99)</f>
        <v>0</v>
      </c>
      <c r="O60" s="104">
        <f>SUMIF('WW Spending Actual'!$B$58:$B$97,'WW Spending Total'!$B60,'WW Spending Actual'!O$58:O$97)+SUMIF('WW Spending Projected'!$B$60:$B$99,'WW Spending Total'!$B60,'WW Spending Projected'!O$60:O$99)</f>
        <v>0</v>
      </c>
      <c r="P60" s="104">
        <f>SUMIF('WW Spending Actual'!$B$58:$B$97,'WW Spending Total'!$B60,'WW Spending Actual'!P$58:P$97)+SUMIF('WW Spending Projected'!$B$60:$B$99,'WW Spending Total'!$B60,'WW Spending Projected'!P$60:P$99)</f>
        <v>0</v>
      </c>
      <c r="Q60" s="104">
        <f>SUMIF('WW Spending Actual'!$B$58:$B$97,'WW Spending Total'!$B60,'WW Spending Actual'!Q$58:Q$97)+SUMIF('WW Spending Projected'!$B$60:$B$99,'WW Spending Total'!$B60,'WW Spending Projected'!Q$60:Q$99)</f>
        <v>0</v>
      </c>
      <c r="R60" s="104">
        <f>SUMIF('WW Spending Actual'!$B$58:$B$97,'WW Spending Total'!$B60,'WW Spending Actual'!R$58:R$97)+SUMIF('WW Spending Projected'!$B$60:$B$99,'WW Spending Total'!$B60,'WW Spending Projected'!R$60:R$99)</f>
        <v>0</v>
      </c>
      <c r="S60" s="104">
        <f>SUMIF('WW Spending Actual'!$B$58:$B$97,'WW Spending Total'!$B60,'WW Spending Actual'!S$58:S$97)+SUMIF('WW Spending Projected'!$B$60:$B$99,'WW Spending Total'!$B60,'WW Spending Projected'!S$60:S$99)</f>
        <v>0</v>
      </c>
      <c r="T60" s="104">
        <f>SUMIF('WW Spending Actual'!$B$58:$B$97,'WW Spending Total'!$B60,'WW Spending Actual'!T$58:T$97)+SUMIF('WW Spending Projected'!$B$60:$B$99,'WW Spending Total'!$B60,'WW Spending Projected'!T$60:T$99)</f>
        <v>0</v>
      </c>
      <c r="U60" s="104">
        <f>SUMIF('WW Spending Actual'!$B$58:$B$97,'WW Spending Total'!$B60,'WW Spending Actual'!U$58:U$97)+SUMIF('WW Spending Projected'!$B$60:$B$99,'WW Spending Total'!$B60,'WW Spending Projected'!U$60:U$99)</f>
        <v>0</v>
      </c>
      <c r="V60" s="104">
        <f>SUMIF('WW Spending Actual'!$B$58:$B$97,'WW Spending Total'!$B60,'WW Spending Actual'!V$58:V$97)+SUMIF('WW Spending Projected'!$B$60:$B$99,'WW Spending Total'!$B60,'WW Spending Projected'!V$60:V$99)</f>
        <v>0</v>
      </c>
      <c r="W60" s="104">
        <f>SUMIF('WW Spending Actual'!$B$58:$B$97,'WW Spending Total'!$B60,'WW Spending Actual'!W$58:W$97)+SUMIF('WW Spending Projected'!$B$60:$B$99,'WW Spending Total'!$B60,'WW Spending Projected'!W$60:W$99)</f>
        <v>0</v>
      </c>
      <c r="X60" s="104">
        <f>SUMIF('WW Spending Actual'!$B$58:$B$97,'WW Spending Total'!$B60,'WW Spending Actual'!X$58:X$97)+SUMIF('WW Spending Projected'!$B$60:$B$99,'WW Spending Total'!$B60,'WW Spending Projected'!X$60:X$99)</f>
        <v>0</v>
      </c>
      <c r="Y60" s="104">
        <f>SUMIF('WW Spending Actual'!$B$58:$B$97,'WW Spending Total'!$B60,'WW Spending Actual'!Y$58:Y$97)+SUMIF('WW Spending Projected'!$B$60:$B$99,'WW Spending Total'!$B60,'WW Spending Projected'!Y$60:Y$99)</f>
        <v>0</v>
      </c>
      <c r="Z60" s="104">
        <f>SUMIF('WW Spending Actual'!$B$58:$B$97,'WW Spending Total'!$B60,'WW Spending Actual'!Z$58:Z$97)+SUMIF('WW Spending Projected'!$B$60:$B$99,'WW Spending Total'!$B60,'WW Spending Projected'!Z$60:Z$99)</f>
        <v>0</v>
      </c>
      <c r="AA60" s="104">
        <f>SUMIF('WW Spending Actual'!$B$58:$B$97,'WW Spending Total'!$B60,'WW Spending Actual'!AA$58:AA$97)+SUMIF('WW Spending Projected'!$B$60:$B$99,'WW Spending Total'!$B60,'WW Spending Projected'!AA$60:AA$99)</f>
        <v>0</v>
      </c>
      <c r="AB60" s="104">
        <f>SUMIF('WW Spending Actual'!$B$58:$B$97,'WW Spending Total'!$B60,'WW Spending Actual'!AB$58:AB$97)+SUMIF('WW Spending Projected'!$B$60:$B$99,'WW Spending Total'!$B60,'WW Spending Projected'!AB$60:AB$99)</f>
        <v>0</v>
      </c>
      <c r="AC60" s="104">
        <f>SUMIF('WW Spending Actual'!$B$58:$B$97,'WW Spending Total'!$B60,'WW Spending Actual'!AC$58:AC$97)+SUMIF('WW Spending Projected'!$B$60:$B$99,'WW Spending Total'!$B60,'WW Spending Projected'!AC$60:AC$99)</f>
        <v>0</v>
      </c>
      <c r="AD60" s="104">
        <f>SUMIF('WW Spending Actual'!$B$58:$B$97,'WW Spending Total'!$B60,'WW Spending Actual'!AD$58:AD$97)+SUMIF('WW Spending Projected'!$B$60:$B$99,'WW Spending Total'!$B60,'WW Spending Projected'!AD$60:AD$99)</f>
        <v>0</v>
      </c>
      <c r="AE60" s="104">
        <f>SUMIF('WW Spending Actual'!$B$58:$B$97,'WW Spending Total'!$B60,'WW Spending Actual'!AE$58:AE$97)+SUMIF('WW Spending Projected'!$B$60:$B$99,'WW Spending Total'!$B60,'WW Spending Projected'!AE$60:AE$99)</f>
        <v>0</v>
      </c>
      <c r="AF60" s="104">
        <f>SUMIF('WW Spending Actual'!$B$58:$B$97,'WW Spending Total'!$B60,'WW Spending Actual'!AF$58:AF$97)+SUMIF('WW Spending Projected'!$B$60:$B$99,'WW Spending Total'!$B60,'WW Spending Projected'!AF$60:AF$99)</f>
        <v>0</v>
      </c>
      <c r="AG60" s="105">
        <f>SUMIF('WW Spending Actual'!$B$58:$B$97,'WW Spending Total'!$B60,'WW Spending Actual'!AG$58:AG$97)+SUMIF('WW Spending Projected'!$B$60:$B$99,'WW Spending Total'!$B60,'WW Spending Projected'!AG$60:AG$99)</f>
        <v>0</v>
      </c>
    </row>
    <row r="61" spans="2:33" hidden="1" x14ac:dyDescent="0.2">
      <c r="B61" s="33" t="str">
        <f>IFERROR(VLOOKUP(C61,'MEG Def'!$A$7:$B$12,2),"")</f>
        <v/>
      </c>
      <c r="C61" s="57"/>
      <c r="D61" s="103">
        <f>SUMIF('WW Spending Actual'!$B$58:$B$97,'WW Spending Total'!$B61,'WW Spending Actual'!D$58:D$97)+SUMIF('WW Spending Projected'!$B$60:$B$99,'WW Spending Total'!$B61,'WW Spending Projected'!D$60:D$99)</f>
        <v>0</v>
      </c>
      <c r="E61" s="104">
        <f>SUMIF('WW Spending Actual'!$B$58:$B$97,'WW Spending Total'!$B61,'WW Spending Actual'!E$58:E$97)+SUMIF('WW Spending Projected'!$B$60:$B$99,'WW Spending Total'!$B61,'WW Spending Projected'!E$60:E$99)</f>
        <v>0</v>
      </c>
      <c r="F61" s="104">
        <f>SUMIF('WW Spending Actual'!$B$58:$B$97,'WW Spending Total'!$B61,'WW Spending Actual'!F$58:F$97)+SUMIF('WW Spending Projected'!$B$60:$B$99,'WW Spending Total'!$B61,'WW Spending Projected'!F$60:F$99)</f>
        <v>0</v>
      </c>
      <c r="G61" s="104">
        <f>SUMIF('WW Spending Actual'!$B$58:$B$97,'WW Spending Total'!$B61,'WW Spending Actual'!G$58:G$97)+SUMIF('WW Spending Projected'!$B$60:$B$99,'WW Spending Total'!$B61,'WW Spending Projected'!G$60:G$99)</f>
        <v>0</v>
      </c>
      <c r="H61" s="104">
        <f>SUMIF('WW Spending Actual'!$B$58:$B$97,'WW Spending Total'!$B61,'WW Spending Actual'!H$58:H$97)+SUMIF('WW Spending Projected'!$B$60:$B$99,'WW Spending Total'!$B61,'WW Spending Projected'!H$60:H$99)</f>
        <v>0</v>
      </c>
      <c r="I61" s="104">
        <f>SUMIF('WW Spending Actual'!$B$58:$B$97,'WW Spending Total'!$B61,'WW Spending Actual'!I$58:I$97)+SUMIF('WW Spending Projected'!$B$60:$B$99,'WW Spending Total'!$B61,'WW Spending Projected'!I$60:I$99)</f>
        <v>0</v>
      </c>
      <c r="J61" s="104">
        <f>SUMIF('WW Spending Actual'!$B$58:$B$97,'WW Spending Total'!$B61,'WW Spending Actual'!J$58:J$97)+SUMIF('WW Spending Projected'!$B$60:$B$99,'WW Spending Total'!$B61,'WW Spending Projected'!J$60:J$99)</f>
        <v>0</v>
      </c>
      <c r="K61" s="104">
        <f>SUMIF('WW Spending Actual'!$B$58:$B$97,'WW Spending Total'!$B61,'WW Spending Actual'!K$58:K$97)+SUMIF('WW Spending Projected'!$B$60:$B$99,'WW Spending Total'!$B61,'WW Spending Projected'!K$60:K$99)</f>
        <v>0</v>
      </c>
      <c r="L61" s="104">
        <f>SUMIF('WW Spending Actual'!$B$58:$B$97,'WW Spending Total'!$B61,'WW Spending Actual'!L$58:L$97)+SUMIF('WW Spending Projected'!$B$60:$B$99,'WW Spending Total'!$B61,'WW Spending Projected'!L$60:L$99)</f>
        <v>0</v>
      </c>
      <c r="M61" s="104">
        <f>SUMIF('WW Spending Actual'!$B$58:$B$97,'WW Spending Total'!$B61,'WW Spending Actual'!M$58:M$97)+SUMIF('WW Spending Projected'!$B$60:$B$99,'WW Spending Total'!$B61,'WW Spending Projected'!M$60:M$99)</f>
        <v>0</v>
      </c>
      <c r="N61" s="104">
        <f>SUMIF('WW Spending Actual'!$B$58:$B$97,'WW Spending Total'!$B61,'WW Spending Actual'!N$58:N$97)+SUMIF('WW Spending Projected'!$B$60:$B$99,'WW Spending Total'!$B61,'WW Spending Projected'!N$60:N$99)</f>
        <v>0</v>
      </c>
      <c r="O61" s="104">
        <f>SUMIF('WW Spending Actual'!$B$58:$B$97,'WW Spending Total'!$B61,'WW Spending Actual'!O$58:O$97)+SUMIF('WW Spending Projected'!$B$60:$B$99,'WW Spending Total'!$B61,'WW Spending Projected'!O$60:O$99)</f>
        <v>0</v>
      </c>
      <c r="P61" s="104">
        <f>SUMIF('WW Spending Actual'!$B$58:$B$97,'WW Spending Total'!$B61,'WW Spending Actual'!P$58:P$97)+SUMIF('WW Spending Projected'!$B$60:$B$99,'WW Spending Total'!$B61,'WW Spending Projected'!P$60:P$99)</f>
        <v>0</v>
      </c>
      <c r="Q61" s="104">
        <f>SUMIF('WW Spending Actual'!$B$58:$B$97,'WW Spending Total'!$B61,'WW Spending Actual'!Q$58:Q$97)+SUMIF('WW Spending Projected'!$B$60:$B$99,'WW Spending Total'!$B61,'WW Spending Projected'!Q$60:Q$99)</f>
        <v>0</v>
      </c>
      <c r="R61" s="104">
        <f>SUMIF('WW Spending Actual'!$B$58:$B$97,'WW Spending Total'!$B61,'WW Spending Actual'!R$58:R$97)+SUMIF('WW Spending Projected'!$B$60:$B$99,'WW Spending Total'!$B61,'WW Spending Projected'!R$60:R$99)</f>
        <v>0</v>
      </c>
      <c r="S61" s="104">
        <f>SUMIF('WW Spending Actual'!$B$58:$B$97,'WW Spending Total'!$B61,'WW Spending Actual'!S$58:S$97)+SUMIF('WW Spending Projected'!$B$60:$B$99,'WW Spending Total'!$B61,'WW Spending Projected'!S$60:S$99)</f>
        <v>0</v>
      </c>
      <c r="T61" s="104">
        <f>SUMIF('WW Spending Actual'!$B$58:$B$97,'WW Spending Total'!$B61,'WW Spending Actual'!T$58:T$97)+SUMIF('WW Spending Projected'!$B$60:$B$99,'WW Spending Total'!$B61,'WW Spending Projected'!T$60:T$99)</f>
        <v>0</v>
      </c>
      <c r="U61" s="104">
        <f>SUMIF('WW Spending Actual'!$B$58:$B$97,'WW Spending Total'!$B61,'WW Spending Actual'!U$58:U$97)+SUMIF('WW Spending Projected'!$B$60:$B$99,'WW Spending Total'!$B61,'WW Spending Projected'!U$60:U$99)</f>
        <v>0</v>
      </c>
      <c r="V61" s="104">
        <f>SUMIF('WW Spending Actual'!$B$58:$B$97,'WW Spending Total'!$B61,'WW Spending Actual'!V$58:V$97)+SUMIF('WW Spending Projected'!$B$60:$B$99,'WW Spending Total'!$B61,'WW Spending Projected'!V$60:V$99)</f>
        <v>0</v>
      </c>
      <c r="W61" s="104">
        <f>SUMIF('WW Spending Actual'!$B$58:$B$97,'WW Spending Total'!$B61,'WW Spending Actual'!W$58:W$97)+SUMIF('WW Spending Projected'!$B$60:$B$99,'WW Spending Total'!$B61,'WW Spending Projected'!W$60:W$99)</f>
        <v>0</v>
      </c>
      <c r="X61" s="104">
        <f>SUMIF('WW Spending Actual'!$B$58:$B$97,'WW Spending Total'!$B61,'WW Spending Actual'!X$58:X$97)+SUMIF('WW Spending Projected'!$B$60:$B$99,'WW Spending Total'!$B61,'WW Spending Projected'!X$60:X$99)</f>
        <v>0</v>
      </c>
      <c r="Y61" s="104">
        <f>SUMIF('WW Spending Actual'!$B$58:$B$97,'WW Spending Total'!$B61,'WW Spending Actual'!Y$58:Y$97)+SUMIF('WW Spending Projected'!$B$60:$B$99,'WW Spending Total'!$B61,'WW Spending Projected'!Y$60:Y$99)</f>
        <v>0</v>
      </c>
      <c r="Z61" s="104">
        <f>SUMIF('WW Spending Actual'!$B$58:$B$97,'WW Spending Total'!$B61,'WW Spending Actual'!Z$58:Z$97)+SUMIF('WW Spending Projected'!$B$60:$B$99,'WW Spending Total'!$B61,'WW Spending Projected'!Z$60:Z$99)</f>
        <v>0</v>
      </c>
      <c r="AA61" s="104">
        <f>SUMIF('WW Spending Actual'!$B$58:$B$97,'WW Spending Total'!$B61,'WW Spending Actual'!AA$58:AA$97)+SUMIF('WW Spending Projected'!$B$60:$B$99,'WW Spending Total'!$B61,'WW Spending Projected'!AA$60:AA$99)</f>
        <v>0</v>
      </c>
      <c r="AB61" s="104">
        <f>SUMIF('WW Spending Actual'!$B$58:$B$97,'WW Spending Total'!$B61,'WW Spending Actual'!AB$58:AB$97)+SUMIF('WW Spending Projected'!$B$60:$B$99,'WW Spending Total'!$B61,'WW Spending Projected'!AB$60:AB$99)</f>
        <v>0</v>
      </c>
      <c r="AC61" s="104">
        <f>SUMIF('WW Spending Actual'!$B$58:$B$97,'WW Spending Total'!$B61,'WW Spending Actual'!AC$58:AC$97)+SUMIF('WW Spending Projected'!$B$60:$B$99,'WW Spending Total'!$B61,'WW Spending Projected'!AC$60:AC$99)</f>
        <v>0</v>
      </c>
      <c r="AD61" s="104">
        <f>SUMIF('WW Spending Actual'!$B$58:$B$97,'WW Spending Total'!$B61,'WW Spending Actual'!AD$58:AD$97)+SUMIF('WW Spending Projected'!$B$60:$B$99,'WW Spending Total'!$B61,'WW Spending Projected'!AD$60:AD$99)</f>
        <v>0</v>
      </c>
      <c r="AE61" s="104">
        <f>SUMIF('WW Spending Actual'!$B$58:$B$97,'WW Spending Total'!$B61,'WW Spending Actual'!AE$58:AE$97)+SUMIF('WW Spending Projected'!$B$60:$B$99,'WW Spending Total'!$B61,'WW Spending Projected'!AE$60:AE$99)</f>
        <v>0</v>
      </c>
      <c r="AF61" s="104">
        <f>SUMIF('WW Spending Actual'!$B$58:$B$97,'WW Spending Total'!$B61,'WW Spending Actual'!AF$58:AF$97)+SUMIF('WW Spending Projected'!$B$60:$B$99,'WW Spending Total'!$B61,'WW Spending Projected'!AF$60:AF$99)</f>
        <v>0</v>
      </c>
      <c r="AG61" s="105">
        <f>SUMIF('WW Spending Actual'!$B$58:$B$97,'WW Spending Total'!$B61,'WW Spending Actual'!AG$58:AG$97)+SUMIF('WW Spending Projected'!$B$60:$B$99,'WW Spending Total'!$B61,'WW Spending Projected'!AG$60:AG$99)</f>
        <v>0</v>
      </c>
    </row>
    <row r="62" spans="2:33" hidden="1" x14ac:dyDescent="0.2">
      <c r="B62" s="31"/>
      <c r="C62" s="57"/>
      <c r="D62" s="103">
        <f>SUMIF('WW Spending Actual'!$B$58:$B$97,'WW Spending Total'!$B62,'WW Spending Actual'!D$58:D$97)+SUMIF('WW Spending Projected'!$B$60:$B$99,'WW Spending Total'!$B62,'WW Spending Projected'!D$60:D$99)</f>
        <v>0</v>
      </c>
      <c r="E62" s="104">
        <f>SUMIF('WW Spending Actual'!$B$58:$B$97,'WW Spending Total'!$B62,'WW Spending Actual'!E$58:E$97)+SUMIF('WW Spending Projected'!$B$60:$B$99,'WW Spending Total'!$B62,'WW Spending Projected'!E$60:E$99)</f>
        <v>0</v>
      </c>
      <c r="F62" s="104">
        <f>SUMIF('WW Spending Actual'!$B$58:$B$97,'WW Spending Total'!$B62,'WW Spending Actual'!F$58:F$97)+SUMIF('WW Spending Projected'!$B$60:$B$99,'WW Spending Total'!$B62,'WW Spending Projected'!F$60:F$99)</f>
        <v>0</v>
      </c>
      <c r="G62" s="104">
        <f>SUMIF('WW Spending Actual'!$B$58:$B$97,'WW Spending Total'!$B62,'WW Spending Actual'!G$58:G$97)+SUMIF('WW Spending Projected'!$B$60:$B$99,'WW Spending Total'!$B62,'WW Spending Projected'!G$60:G$99)</f>
        <v>0</v>
      </c>
      <c r="H62" s="104">
        <f>SUMIF('WW Spending Actual'!$B$58:$B$97,'WW Spending Total'!$B62,'WW Spending Actual'!H$58:H$97)+SUMIF('WW Spending Projected'!$B$60:$B$99,'WW Spending Total'!$B62,'WW Spending Projected'!H$60:H$99)</f>
        <v>0</v>
      </c>
      <c r="I62" s="104">
        <f>SUMIF('WW Spending Actual'!$B$58:$B$97,'WW Spending Total'!$B62,'WW Spending Actual'!I$58:I$97)+SUMIF('WW Spending Projected'!$B$60:$B$99,'WW Spending Total'!$B62,'WW Spending Projected'!I$60:I$99)</f>
        <v>0</v>
      </c>
      <c r="J62" s="104">
        <f>SUMIF('WW Spending Actual'!$B$58:$B$97,'WW Spending Total'!$B62,'WW Spending Actual'!J$58:J$97)+SUMIF('WW Spending Projected'!$B$60:$B$99,'WW Spending Total'!$B62,'WW Spending Projected'!J$60:J$99)</f>
        <v>0</v>
      </c>
      <c r="K62" s="104">
        <f>SUMIF('WW Spending Actual'!$B$58:$B$97,'WW Spending Total'!$B62,'WW Spending Actual'!K$58:K$97)+SUMIF('WW Spending Projected'!$B$60:$B$99,'WW Spending Total'!$B62,'WW Spending Projected'!K$60:K$99)</f>
        <v>0</v>
      </c>
      <c r="L62" s="104">
        <f>SUMIF('WW Spending Actual'!$B$58:$B$97,'WW Spending Total'!$B62,'WW Spending Actual'!L$58:L$97)+SUMIF('WW Spending Projected'!$B$60:$B$99,'WW Spending Total'!$B62,'WW Spending Projected'!L$60:L$99)</f>
        <v>0</v>
      </c>
      <c r="M62" s="104">
        <f>SUMIF('WW Spending Actual'!$B$58:$B$97,'WW Spending Total'!$B62,'WW Spending Actual'!M$58:M$97)+SUMIF('WW Spending Projected'!$B$60:$B$99,'WW Spending Total'!$B62,'WW Spending Projected'!M$60:M$99)</f>
        <v>0</v>
      </c>
      <c r="N62" s="104">
        <f>SUMIF('WW Spending Actual'!$B$58:$B$97,'WW Spending Total'!$B62,'WW Spending Actual'!N$58:N$97)+SUMIF('WW Spending Projected'!$B$60:$B$99,'WW Spending Total'!$B62,'WW Spending Projected'!N$60:N$99)</f>
        <v>0</v>
      </c>
      <c r="O62" s="104">
        <f>SUMIF('WW Spending Actual'!$B$58:$B$97,'WW Spending Total'!$B62,'WW Spending Actual'!O$58:O$97)+SUMIF('WW Spending Projected'!$B$60:$B$99,'WW Spending Total'!$B62,'WW Spending Projected'!O$60:O$99)</f>
        <v>0</v>
      </c>
      <c r="P62" s="104">
        <f>SUMIF('WW Spending Actual'!$B$58:$B$97,'WW Spending Total'!$B62,'WW Spending Actual'!P$58:P$97)+SUMIF('WW Spending Projected'!$B$60:$B$99,'WW Spending Total'!$B62,'WW Spending Projected'!P$60:P$99)</f>
        <v>0</v>
      </c>
      <c r="Q62" s="104">
        <f>SUMIF('WW Spending Actual'!$B$58:$B$97,'WW Spending Total'!$B62,'WW Spending Actual'!Q$58:Q$97)+SUMIF('WW Spending Projected'!$B$60:$B$99,'WW Spending Total'!$B62,'WW Spending Projected'!Q$60:Q$99)</f>
        <v>0</v>
      </c>
      <c r="R62" s="104">
        <f>SUMIF('WW Spending Actual'!$B$58:$B$97,'WW Spending Total'!$B62,'WW Spending Actual'!R$58:R$97)+SUMIF('WW Spending Projected'!$B$60:$B$99,'WW Spending Total'!$B62,'WW Spending Projected'!R$60:R$99)</f>
        <v>0</v>
      </c>
      <c r="S62" s="104">
        <f>SUMIF('WW Spending Actual'!$B$58:$B$97,'WW Spending Total'!$B62,'WW Spending Actual'!S$58:S$97)+SUMIF('WW Spending Projected'!$B$60:$B$99,'WW Spending Total'!$B62,'WW Spending Projected'!S$60:S$99)</f>
        <v>0</v>
      </c>
      <c r="T62" s="104">
        <f>SUMIF('WW Spending Actual'!$B$58:$B$97,'WW Spending Total'!$B62,'WW Spending Actual'!T$58:T$97)+SUMIF('WW Spending Projected'!$B$60:$B$99,'WW Spending Total'!$B62,'WW Spending Projected'!T$60:T$99)</f>
        <v>0</v>
      </c>
      <c r="U62" s="104">
        <f>SUMIF('WW Spending Actual'!$B$58:$B$97,'WW Spending Total'!$B62,'WW Spending Actual'!U$58:U$97)+SUMIF('WW Spending Projected'!$B$60:$B$99,'WW Spending Total'!$B62,'WW Spending Projected'!U$60:U$99)</f>
        <v>0</v>
      </c>
      <c r="V62" s="104">
        <f>SUMIF('WW Spending Actual'!$B$58:$B$97,'WW Spending Total'!$B62,'WW Spending Actual'!V$58:V$97)+SUMIF('WW Spending Projected'!$B$60:$B$99,'WW Spending Total'!$B62,'WW Spending Projected'!V$60:V$99)</f>
        <v>0</v>
      </c>
      <c r="W62" s="104">
        <f>SUMIF('WW Spending Actual'!$B$58:$B$97,'WW Spending Total'!$B62,'WW Spending Actual'!W$58:W$97)+SUMIF('WW Spending Projected'!$B$60:$B$99,'WW Spending Total'!$B62,'WW Spending Projected'!W$60:W$99)</f>
        <v>0</v>
      </c>
      <c r="X62" s="104">
        <f>SUMIF('WW Spending Actual'!$B$58:$B$97,'WW Spending Total'!$B62,'WW Spending Actual'!X$58:X$97)+SUMIF('WW Spending Projected'!$B$60:$B$99,'WW Spending Total'!$B62,'WW Spending Projected'!X$60:X$99)</f>
        <v>0</v>
      </c>
      <c r="Y62" s="104">
        <f>SUMIF('WW Spending Actual'!$B$58:$B$97,'WW Spending Total'!$B62,'WW Spending Actual'!Y$58:Y$97)+SUMIF('WW Spending Projected'!$B$60:$B$99,'WW Spending Total'!$B62,'WW Spending Projected'!Y$60:Y$99)</f>
        <v>0</v>
      </c>
      <c r="Z62" s="104">
        <f>SUMIF('WW Spending Actual'!$B$58:$B$97,'WW Spending Total'!$B62,'WW Spending Actual'!Z$58:Z$97)+SUMIF('WW Spending Projected'!$B$60:$B$99,'WW Spending Total'!$B62,'WW Spending Projected'!Z$60:Z$99)</f>
        <v>0</v>
      </c>
      <c r="AA62" s="104">
        <f>SUMIF('WW Spending Actual'!$B$58:$B$97,'WW Spending Total'!$B62,'WW Spending Actual'!AA$58:AA$97)+SUMIF('WW Spending Projected'!$B$60:$B$99,'WW Spending Total'!$B62,'WW Spending Projected'!AA$60:AA$99)</f>
        <v>0</v>
      </c>
      <c r="AB62" s="104">
        <f>SUMIF('WW Spending Actual'!$B$58:$B$97,'WW Spending Total'!$B62,'WW Spending Actual'!AB$58:AB$97)+SUMIF('WW Spending Projected'!$B$60:$B$99,'WW Spending Total'!$B62,'WW Spending Projected'!AB$60:AB$99)</f>
        <v>0</v>
      </c>
      <c r="AC62" s="104">
        <f>SUMIF('WW Spending Actual'!$B$58:$B$97,'WW Spending Total'!$B62,'WW Spending Actual'!AC$58:AC$97)+SUMIF('WW Spending Projected'!$B$60:$B$99,'WW Spending Total'!$B62,'WW Spending Projected'!AC$60:AC$99)</f>
        <v>0</v>
      </c>
      <c r="AD62" s="104">
        <f>SUMIF('WW Spending Actual'!$B$58:$B$97,'WW Spending Total'!$B62,'WW Spending Actual'!AD$58:AD$97)+SUMIF('WW Spending Projected'!$B$60:$B$99,'WW Spending Total'!$B62,'WW Spending Projected'!AD$60:AD$99)</f>
        <v>0</v>
      </c>
      <c r="AE62" s="104">
        <f>SUMIF('WW Spending Actual'!$B$58:$B$97,'WW Spending Total'!$B62,'WW Spending Actual'!AE$58:AE$97)+SUMIF('WW Spending Projected'!$B$60:$B$99,'WW Spending Total'!$B62,'WW Spending Projected'!AE$60:AE$99)</f>
        <v>0</v>
      </c>
      <c r="AF62" s="104">
        <f>SUMIF('WW Spending Actual'!$B$58:$B$97,'WW Spending Total'!$B62,'WW Spending Actual'!AF$58:AF$97)+SUMIF('WW Spending Projected'!$B$60:$B$99,'WW Spending Total'!$B62,'WW Spending Projected'!AF$60:AF$99)</f>
        <v>0</v>
      </c>
      <c r="AG62" s="105">
        <f>SUMIF('WW Spending Actual'!$B$58:$B$97,'WW Spending Total'!$B62,'WW Spending Actual'!AG$58:AG$97)+SUMIF('WW Spending Projected'!$B$60:$B$99,'WW Spending Total'!$B62,'WW Spending Projected'!AG$60:AG$99)</f>
        <v>0</v>
      </c>
    </row>
    <row r="63" spans="2:33" hidden="1" x14ac:dyDescent="0.2">
      <c r="B63" s="66" t="s">
        <v>86</v>
      </c>
      <c r="C63" s="57"/>
      <c r="D63" s="103">
        <f>SUMIF('WW Spending Actual'!$B$58:$B$97,'WW Spending Total'!$B63,'WW Spending Actual'!D$58:D$97)+SUMIF('WW Spending Projected'!$B$60:$B$99,'WW Spending Total'!$B63,'WW Spending Projected'!D$60:D$99)</f>
        <v>0</v>
      </c>
      <c r="E63" s="104">
        <f>SUMIF('WW Spending Actual'!$B$58:$B$97,'WW Spending Total'!$B63,'WW Spending Actual'!E$58:E$97)+SUMIF('WW Spending Projected'!$B$60:$B$99,'WW Spending Total'!$B63,'WW Spending Projected'!E$60:E$99)</f>
        <v>0</v>
      </c>
      <c r="F63" s="104">
        <f>SUMIF('WW Spending Actual'!$B$58:$B$97,'WW Spending Total'!$B63,'WW Spending Actual'!F$58:F$97)+SUMIF('WW Spending Projected'!$B$60:$B$99,'WW Spending Total'!$B63,'WW Spending Projected'!F$60:F$99)</f>
        <v>0</v>
      </c>
      <c r="G63" s="104">
        <f>SUMIF('WW Spending Actual'!$B$58:$B$97,'WW Spending Total'!$B63,'WW Spending Actual'!G$58:G$97)+SUMIF('WW Spending Projected'!$B$60:$B$99,'WW Spending Total'!$B63,'WW Spending Projected'!G$60:G$99)</f>
        <v>0</v>
      </c>
      <c r="H63" s="104">
        <f>SUMIF('WW Spending Actual'!$B$58:$B$97,'WW Spending Total'!$B63,'WW Spending Actual'!H$58:H$97)+SUMIF('WW Spending Projected'!$B$60:$B$99,'WW Spending Total'!$B63,'WW Spending Projected'!H$60:H$99)</f>
        <v>0</v>
      </c>
      <c r="I63" s="104">
        <f>SUMIF('WW Spending Actual'!$B$58:$B$97,'WW Spending Total'!$B63,'WW Spending Actual'!I$58:I$97)+SUMIF('WW Spending Projected'!$B$60:$B$99,'WW Spending Total'!$B63,'WW Spending Projected'!I$60:I$99)</f>
        <v>0</v>
      </c>
      <c r="J63" s="104">
        <f>SUMIF('WW Spending Actual'!$B$58:$B$97,'WW Spending Total'!$B63,'WW Spending Actual'!J$58:J$97)+SUMIF('WW Spending Projected'!$B$60:$B$99,'WW Spending Total'!$B63,'WW Spending Projected'!J$60:J$99)</f>
        <v>0</v>
      </c>
      <c r="K63" s="104">
        <f>SUMIF('WW Spending Actual'!$B$58:$B$97,'WW Spending Total'!$B63,'WW Spending Actual'!K$58:K$97)+SUMIF('WW Spending Projected'!$B$60:$B$99,'WW Spending Total'!$B63,'WW Spending Projected'!K$60:K$99)</f>
        <v>0</v>
      </c>
      <c r="L63" s="104">
        <f>SUMIF('WW Spending Actual'!$B$58:$B$97,'WW Spending Total'!$B63,'WW Spending Actual'!L$58:L$97)+SUMIF('WW Spending Projected'!$B$60:$B$99,'WW Spending Total'!$B63,'WW Spending Projected'!L$60:L$99)</f>
        <v>0</v>
      </c>
      <c r="M63" s="104">
        <f>SUMIF('WW Spending Actual'!$B$58:$B$97,'WW Spending Total'!$B63,'WW Spending Actual'!M$58:M$97)+SUMIF('WW Spending Projected'!$B$60:$B$99,'WW Spending Total'!$B63,'WW Spending Projected'!M$60:M$99)</f>
        <v>0</v>
      </c>
      <c r="N63" s="104">
        <f>SUMIF('WW Spending Actual'!$B$58:$B$97,'WW Spending Total'!$B63,'WW Spending Actual'!N$58:N$97)+SUMIF('WW Spending Projected'!$B$60:$B$99,'WW Spending Total'!$B63,'WW Spending Projected'!N$60:N$99)</f>
        <v>0</v>
      </c>
      <c r="O63" s="104">
        <f>SUMIF('WW Spending Actual'!$B$58:$B$97,'WW Spending Total'!$B63,'WW Spending Actual'!O$58:O$97)+SUMIF('WW Spending Projected'!$B$60:$B$99,'WW Spending Total'!$B63,'WW Spending Projected'!O$60:O$99)</f>
        <v>0</v>
      </c>
      <c r="P63" s="104">
        <f>SUMIF('WW Spending Actual'!$B$58:$B$97,'WW Spending Total'!$B63,'WW Spending Actual'!P$58:P$97)+SUMIF('WW Spending Projected'!$B$60:$B$99,'WW Spending Total'!$B63,'WW Spending Projected'!P$60:P$99)</f>
        <v>0</v>
      </c>
      <c r="Q63" s="104">
        <f>SUMIF('WW Spending Actual'!$B$58:$B$97,'WW Spending Total'!$B63,'WW Spending Actual'!Q$58:Q$97)+SUMIF('WW Spending Projected'!$B$60:$B$99,'WW Spending Total'!$B63,'WW Spending Projected'!Q$60:Q$99)</f>
        <v>0</v>
      </c>
      <c r="R63" s="104">
        <f>SUMIF('WW Spending Actual'!$B$58:$B$97,'WW Spending Total'!$B63,'WW Spending Actual'!R$58:R$97)+SUMIF('WW Spending Projected'!$B$60:$B$99,'WW Spending Total'!$B63,'WW Spending Projected'!R$60:R$99)</f>
        <v>0</v>
      </c>
      <c r="S63" s="104">
        <f>SUMIF('WW Spending Actual'!$B$58:$B$97,'WW Spending Total'!$B63,'WW Spending Actual'!S$58:S$97)+SUMIF('WW Spending Projected'!$B$60:$B$99,'WW Spending Total'!$B63,'WW Spending Projected'!S$60:S$99)</f>
        <v>0</v>
      </c>
      <c r="T63" s="104">
        <f>SUMIF('WW Spending Actual'!$B$58:$B$97,'WW Spending Total'!$B63,'WW Spending Actual'!T$58:T$97)+SUMIF('WW Spending Projected'!$B$60:$B$99,'WW Spending Total'!$B63,'WW Spending Projected'!T$60:T$99)</f>
        <v>0</v>
      </c>
      <c r="U63" s="104">
        <f>SUMIF('WW Spending Actual'!$B$58:$B$97,'WW Spending Total'!$B63,'WW Spending Actual'!U$58:U$97)+SUMIF('WW Spending Projected'!$B$60:$B$99,'WW Spending Total'!$B63,'WW Spending Projected'!U$60:U$99)</f>
        <v>0</v>
      </c>
      <c r="V63" s="104">
        <f>SUMIF('WW Spending Actual'!$B$58:$B$97,'WW Spending Total'!$B63,'WW Spending Actual'!V$58:V$97)+SUMIF('WW Spending Projected'!$B$60:$B$99,'WW Spending Total'!$B63,'WW Spending Projected'!V$60:V$99)</f>
        <v>0</v>
      </c>
      <c r="W63" s="104">
        <f>SUMIF('WW Spending Actual'!$B$58:$B$97,'WW Spending Total'!$B63,'WW Spending Actual'!W$58:W$97)+SUMIF('WW Spending Projected'!$B$60:$B$99,'WW Spending Total'!$B63,'WW Spending Projected'!W$60:W$99)</f>
        <v>0</v>
      </c>
      <c r="X63" s="104">
        <f>SUMIF('WW Spending Actual'!$B$58:$B$97,'WW Spending Total'!$B63,'WW Spending Actual'!X$58:X$97)+SUMIF('WW Spending Projected'!$B$60:$B$99,'WW Spending Total'!$B63,'WW Spending Projected'!X$60:X$99)</f>
        <v>0</v>
      </c>
      <c r="Y63" s="104">
        <f>SUMIF('WW Spending Actual'!$B$58:$B$97,'WW Spending Total'!$B63,'WW Spending Actual'!Y$58:Y$97)+SUMIF('WW Spending Projected'!$B$60:$B$99,'WW Spending Total'!$B63,'WW Spending Projected'!Y$60:Y$99)</f>
        <v>0</v>
      </c>
      <c r="Z63" s="104">
        <f>SUMIF('WW Spending Actual'!$B$58:$B$97,'WW Spending Total'!$B63,'WW Spending Actual'!Z$58:Z$97)+SUMIF('WW Spending Projected'!$B$60:$B$99,'WW Spending Total'!$B63,'WW Spending Projected'!Z$60:Z$99)</f>
        <v>0</v>
      </c>
      <c r="AA63" s="104">
        <f>SUMIF('WW Spending Actual'!$B$58:$B$97,'WW Spending Total'!$B63,'WW Spending Actual'!AA$58:AA$97)+SUMIF('WW Spending Projected'!$B$60:$B$99,'WW Spending Total'!$B63,'WW Spending Projected'!AA$60:AA$99)</f>
        <v>0</v>
      </c>
      <c r="AB63" s="104">
        <f>SUMIF('WW Spending Actual'!$B$58:$B$97,'WW Spending Total'!$B63,'WW Spending Actual'!AB$58:AB$97)+SUMIF('WW Spending Projected'!$B$60:$B$99,'WW Spending Total'!$B63,'WW Spending Projected'!AB$60:AB$99)</f>
        <v>0</v>
      </c>
      <c r="AC63" s="104">
        <f>SUMIF('WW Spending Actual'!$B$58:$B$97,'WW Spending Total'!$B63,'WW Spending Actual'!AC$58:AC$97)+SUMIF('WW Spending Projected'!$B$60:$B$99,'WW Spending Total'!$B63,'WW Spending Projected'!AC$60:AC$99)</f>
        <v>0</v>
      </c>
      <c r="AD63" s="104">
        <f>SUMIF('WW Spending Actual'!$B$58:$B$97,'WW Spending Total'!$B63,'WW Spending Actual'!AD$58:AD$97)+SUMIF('WW Spending Projected'!$B$60:$B$99,'WW Spending Total'!$B63,'WW Spending Projected'!AD$60:AD$99)</f>
        <v>0</v>
      </c>
      <c r="AE63" s="104">
        <f>SUMIF('WW Spending Actual'!$B$58:$B$97,'WW Spending Total'!$B63,'WW Spending Actual'!AE$58:AE$97)+SUMIF('WW Spending Projected'!$B$60:$B$99,'WW Spending Total'!$B63,'WW Spending Projected'!AE$60:AE$99)</f>
        <v>0</v>
      </c>
      <c r="AF63" s="104">
        <f>SUMIF('WW Spending Actual'!$B$58:$B$97,'WW Spending Total'!$B63,'WW Spending Actual'!AF$58:AF$97)+SUMIF('WW Spending Projected'!$B$60:$B$99,'WW Spending Total'!$B63,'WW Spending Projected'!AF$60:AF$99)</f>
        <v>0</v>
      </c>
      <c r="AG63" s="105">
        <f>SUMIF('WW Spending Actual'!$B$58:$B$97,'WW Spending Total'!$B63,'WW Spending Actual'!AG$58:AG$97)+SUMIF('WW Spending Projected'!$B$60:$B$99,'WW Spending Total'!$B63,'WW Spending Projected'!AG$60:AG$99)</f>
        <v>0</v>
      </c>
    </row>
    <row r="64" spans="2:33" hidden="1" x14ac:dyDescent="0.2">
      <c r="B64" s="59" t="str">
        <f>IFERROR(VLOOKUP(C64,'MEG Def'!$A$21:$B$26,2),"")</f>
        <v/>
      </c>
      <c r="C64" s="58"/>
      <c r="D64" s="103">
        <f>SUMIF('WW Spending Actual'!$B$58:$B$97,'WW Spending Total'!$B64,'WW Spending Actual'!D$58:D$97)+SUMIF('WW Spending Projected'!$B$60:$B$99,'WW Spending Total'!$B64,'WW Spending Projected'!D$60:D$99)</f>
        <v>0</v>
      </c>
      <c r="E64" s="104">
        <f>SUMIF('WW Spending Actual'!$B$58:$B$97,'WW Spending Total'!$B64,'WW Spending Actual'!E$58:E$97)+SUMIF('WW Spending Projected'!$B$60:$B$99,'WW Spending Total'!$B64,'WW Spending Projected'!E$60:E$99)</f>
        <v>0</v>
      </c>
      <c r="F64" s="104">
        <f>SUMIF('WW Spending Actual'!$B$58:$B$97,'WW Spending Total'!$B64,'WW Spending Actual'!F$58:F$97)+SUMIF('WW Spending Projected'!$B$60:$B$99,'WW Spending Total'!$B64,'WW Spending Projected'!F$60:F$99)</f>
        <v>0</v>
      </c>
      <c r="G64" s="104">
        <f>SUMIF('WW Spending Actual'!$B$58:$B$97,'WW Spending Total'!$B64,'WW Spending Actual'!G$58:G$97)+SUMIF('WW Spending Projected'!$B$60:$B$99,'WW Spending Total'!$B64,'WW Spending Projected'!G$60:G$99)</f>
        <v>0</v>
      </c>
      <c r="H64" s="104">
        <f>SUMIF('WW Spending Actual'!$B$58:$B$97,'WW Spending Total'!$B64,'WW Spending Actual'!H$58:H$97)+SUMIF('WW Spending Projected'!$B$60:$B$99,'WW Spending Total'!$B64,'WW Spending Projected'!H$60:H$99)</f>
        <v>0</v>
      </c>
      <c r="I64" s="104">
        <f>SUMIF('WW Spending Actual'!$B$58:$B$97,'WW Spending Total'!$B64,'WW Spending Actual'!I$58:I$97)+SUMIF('WW Spending Projected'!$B$60:$B$99,'WW Spending Total'!$B64,'WW Spending Projected'!I$60:I$99)</f>
        <v>0</v>
      </c>
      <c r="J64" s="104">
        <f>SUMIF('WW Spending Actual'!$B$58:$B$97,'WW Spending Total'!$B64,'WW Spending Actual'!J$58:J$97)+SUMIF('WW Spending Projected'!$B$60:$B$99,'WW Spending Total'!$B64,'WW Spending Projected'!J$60:J$99)</f>
        <v>0</v>
      </c>
      <c r="K64" s="104">
        <f>SUMIF('WW Spending Actual'!$B$58:$B$97,'WW Spending Total'!$B64,'WW Spending Actual'!K$58:K$97)+SUMIF('WW Spending Projected'!$B$60:$B$99,'WW Spending Total'!$B64,'WW Spending Projected'!K$60:K$99)</f>
        <v>0</v>
      </c>
      <c r="L64" s="104">
        <f>SUMIF('WW Spending Actual'!$B$58:$B$97,'WW Spending Total'!$B64,'WW Spending Actual'!L$58:L$97)+SUMIF('WW Spending Projected'!$B$60:$B$99,'WW Spending Total'!$B64,'WW Spending Projected'!L$60:L$99)</f>
        <v>0</v>
      </c>
      <c r="M64" s="104">
        <f>SUMIF('WW Spending Actual'!$B$58:$B$97,'WW Spending Total'!$B64,'WW Spending Actual'!M$58:M$97)+SUMIF('WW Spending Projected'!$B$60:$B$99,'WW Spending Total'!$B64,'WW Spending Projected'!M$60:M$99)</f>
        <v>0</v>
      </c>
      <c r="N64" s="104">
        <f>SUMIF('WW Spending Actual'!$B$58:$B$97,'WW Spending Total'!$B64,'WW Spending Actual'!N$58:N$97)+SUMIF('WW Spending Projected'!$B$60:$B$99,'WW Spending Total'!$B64,'WW Spending Projected'!N$60:N$99)</f>
        <v>0</v>
      </c>
      <c r="O64" s="104">
        <f>SUMIF('WW Spending Actual'!$B$58:$B$97,'WW Spending Total'!$B64,'WW Spending Actual'!O$58:O$97)+SUMIF('WW Spending Projected'!$B$60:$B$99,'WW Spending Total'!$B64,'WW Spending Projected'!O$60:O$99)</f>
        <v>0</v>
      </c>
      <c r="P64" s="104">
        <f>SUMIF('WW Spending Actual'!$B$58:$B$97,'WW Spending Total'!$B64,'WW Spending Actual'!P$58:P$97)+SUMIF('WW Spending Projected'!$B$60:$B$99,'WW Spending Total'!$B64,'WW Spending Projected'!P$60:P$99)</f>
        <v>0</v>
      </c>
      <c r="Q64" s="104">
        <f>SUMIF('WW Spending Actual'!$B$58:$B$97,'WW Spending Total'!$B64,'WW Spending Actual'!Q$58:Q$97)+SUMIF('WW Spending Projected'!$B$60:$B$99,'WW Spending Total'!$B64,'WW Spending Projected'!Q$60:Q$99)</f>
        <v>0</v>
      </c>
      <c r="R64" s="104">
        <f>SUMIF('WW Spending Actual'!$B$58:$B$97,'WW Spending Total'!$B64,'WW Spending Actual'!R$58:R$97)+SUMIF('WW Spending Projected'!$B$60:$B$99,'WW Spending Total'!$B64,'WW Spending Projected'!R$60:R$99)</f>
        <v>0</v>
      </c>
      <c r="S64" s="104">
        <f>SUMIF('WW Spending Actual'!$B$58:$B$97,'WW Spending Total'!$B64,'WW Spending Actual'!S$58:S$97)+SUMIF('WW Spending Projected'!$B$60:$B$99,'WW Spending Total'!$B64,'WW Spending Projected'!S$60:S$99)</f>
        <v>0</v>
      </c>
      <c r="T64" s="104">
        <f>SUMIF('WW Spending Actual'!$B$58:$B$97,'WW Spending Total'!$B64,'WW Spending Actual'!T$58:T$97)+SUMIF('WW Spending Projected'!$B$60:$B$99,'WW Spending Total'!$B64,'WW Spending Projected'!T$60:T$99)</f>
        <v>0</v>
      </c>
      <c r="U64" s="104">
        <f>SUMIF('WW Spending Actual'!$B$58:$B$97,'WW Spending Total'!$B64,'WW Spending Actual'!U$58:U$97)+SUMIF('WW Spending Projected'!$B$60:$B$99,'WW Spending Total'!$B64,'WW Spending Projected'!U$60:U$99)</f>
        <v>0</v>
      </c>
      <c r="V64" s="104">
        <f>SUMIF('WW Spending Actual'!$B$58:$B$97,'WW Spending Total'!$B64,'WW Spending Actual'!V$58:V$97)+SUMIF('WW Spending Projected'!$B$60:$B$99,'WW Spending Total'!$B64,'WW Spending Projected'!V$60:V$99)</f>
        <v>0</v>
      </c>
      <c r="W64" s="104">
        <f>SUMIF('WW Spending Actual'!$B$58:$B$97,'WW Spending Total'!$B64,'WW Spending Actual'!W$58:W$97)+SUMIF('WW Spending Projected'!$B$60:$B$99,'WW Spending Total'!$B64,'WW Spending Projected'!W$60:W$99)</f>
        <v>0</v>
      </c>
      <c r="X64" s="104">
        <f>SUMIF('WW Spending Actual'!$B$58:$B$97,'WW Spending Total'!$B64,'WW Spending Actual'!X$58:X$97)+SUMIF('WW Spending Projected'!$B$60:$B$99,'WW Spending Total'!$B64,'WW Spending Projected'!X$60:X$99)</f>
        <v>0</v>
      </c>
      <c r="Y64" s="104">
        <f>SUMIF('WW Spending Actual'!$B$58:$B$97,'WW Spending Total'!$B64,'WW Spending Actual'!Y$58:Y$97)+SUMIF('WW Spending Projected'!$B$60:$B$99,'WW Spending Total'!$B64,'WW Spending Projected'!Y$60:Y$99)</f>
        <v>0</v>
      </c>
      <c r="Z64" s="104">
        <f>SUMIF('WW Spending Actual'!$B$58:$B$97,'WW Spending Total'!$B64,'WW Spending Actual'!Z$58:Z$97)+SUMIF('WW Spending Projected'!$B$60:$B$99,'WW Spending Total'!$B64,'WW Spending Projected'!Z$60:Z$99)</f>
        <v>0</v>
      </c>
      <c r="AA64" s="104">
        <f>SUMIF('WW Spending Actual'!$B$58:$B$97,'WW Spending Total'!$B64,'WW Spending Actual'!AA$58:AA$97)+SUMIF('WW Spending Projected'!$B$60:$B$99,'WW Spending Total'!$B64,'WW Spending Projected'!AA$60:AA$99)</f>
        <v>0</v>
      </c>
      <c r="AB64" s="104">
        <f>SUMIF('WW Spending Actual'!$B$58:$B$97,'WW Spending Total'!$B64,'WW Spending Actual'!AB$58:AB$97)+SUMIF('WW Spending Projected'!$B$60:$B$99,'WW Spending Total'!$B64,'WW Spending Projected'!AB$60:AB$99)</f>
        <v>0</v>
      </c>
      <c r="AC64" s="104">
        <f>SUMIF('WW Spending Actual'!$B$58:$B$97,'WW Spending Total'!$B64,'WW Spending Actual'!AC$58:AC$97)+SUMIF('WW Spending Projected'!$B$60:$B$99,'WW Spending Total'!$B64,'WW Spending Projected'!AC$60:AC$99)</f>
        <v>0</v>
      </c>
      <c r="AD64" s="104">
        <f>SUMIF('WW Spending Actual'!$B$58:$B$97,'WW Spending Total'!$B64,'WW Spending Actual'!AD$58:AD$97)+SUMIF('WW Spending Projected'!$B$60:$B$99,'WW Spending Total'!$B64,'WW Spending Projected'!AD$60:AD$99)</f>
        <v>0</v>
      </c>
      <c r="AE64" s="104">
        <f>SUMIF('WW Spending Actual'!$B$58:$B$97,'WW Spending Total'!$B64,'WW Spending Actual'!AE$58:AE$97)+SUMIF('WW Spending Projected'!$B$60:$B$99,'WW Spending Total'!$B64,'WW Spending Projected'!AE$60:AE$99)</f>
        <v>0</v>
      </c>
      <c r="AF64" s="104">
        <f>SUMIF('WW Spending Actual'!$B$58:$B$97,'WW Spending Total'!$B64,'WW Spending Actual'!AF$58:AF$97)+SUMIF('WW Spending Projected'!$B$60:$B$99,'WW Spending Total'!$B64,'WW Spending Projected'!AF$60:AF$99)</f>
        <v>0</v>
      </c>
      <c r="AG64" s="105">
        <f>SUMIF('WW Spending Actual'!$B$58:$B$97,'WW Spending Total'!$B64,'WW Spending Actual'!AG$58:AG$97)+SUMIF('WW Spending Projected'!$B$60:$B$99,'WW Spending Total'!$B64,'WW Spending Projected'!AG$60:AG$99)</f>
        <v>0</v>
      </c>
    </row>
    <row r="65" spans="2:33" hidden="1" x14ac:dyDescent="0.2">
      <c r="B65" s="59" t="str">
        <f>IFERROR(VLOOKUP(C65,'MEG Def'!$A$21:$B$26,2),"")</f>
        <v/>
      </c>
      <c r="C65" s="58"/>
      <c r="D65" s="103">
        <f>SUMIF('WW Spending Actual'!$B$58:$B$97,'WW Spending Total'!$B65,'WW Spending Actual'!D$58:D$97)+SUMIF('WW Spending Projected'!$B$60:$B$99,'WW Spending Total'!$B65,'WW Spending Projected'!D$60:D$99)</f>
        <v>0</v>
      </c>
      <c r="E65" s="104">
        <f>SUMIF('WW Spending Actual'!$B$58:$B$97,'WW Spending Total'!$B65,'WW Spending Actual'!E$58:E$97)+SUMIF('WW Spending Projected'!$B$60:$B$99,'WW Spending Total'!$B65,'WW Spending Projected'!E$60:E$99)</f>
        <v>0</v>
      </c>
      <c r="F65" s="104">
        <f>SUMIF('WW Spending Actual'!$B$58:$B$97,'WW Spending Total'!$B65,'WW Spending Actual'!F$58:F$97)+SUMIF('WW Spending Projected'!$B$60:$B$99,'WW Spending Total'!$B65,'WW Spending Projected'!F$60:F$99)</f>
        <v>0</v>
      </c>
      <c r="G65" s="104">
        <f>SUMIF('WW Spending Actual'!$B$58:$B$97,'WW Spending Total'!$B65,'WW Spending Actual'!G$58:G$97)+SUMIF('WW Spending Projected'!$B$60:$B$99,'WW Spending Total'!$B65,'WW Spending Projected'!G$60:G$99)</f>
        <v>0</v>
      </c>
      <c r="H65" s="104">
        <f>SUMIF('WW Spending Actual'!$B$58:$B$97,'WW Spending Total'!$B65,'WW Spending Actual'!H$58:H$97)+SUMIF('WW Spending Projected'!$B$60:$B$99,'WW Spending Total'!$B65,'WW Spending Projected'!H$60:H$99)</f>
        <v>0</v>
      </c>
      <c r="I65" s="104">
        <f>SUMIF('WW Spending Actual'!$B$58:$B$97,'WW Spending Total'!$B65,'WW Spending Actual'!I$58:I$97)+SUMIF('WW Spending Projected'!$B$60:$B$99,'WW Spending Total'!$B65,'WW Spending Projected'!I$60:I$99)</f>
        <v>0</v>
      </c>
      <c r="J65" s="104">
        <f>SUMIF('WW Spending Actual'!$B$58:$B$97,'WW Spending Total'!$B65,'WW Spending Actual'!J$58:J$97)+SUMIF('WW Spending Projected'!$B$60:$B$99,'WW Spending Total'!$B65,'WW Spending Projected'!J$60:J$99)</f>
        <v>0</v>
      </c>
      <c r="K65" s="104">
        <f>SUMIF('WW Spending Actual'!$B$58:$B$97,'WW Spending Total'!$B65,'WW Spending Actual'!K$58:K$97)+SUMIF('WW Spending Projected'!$B$60:$B$99,'WW Spending Total'!$B65,'WW Spending Projected'!K$60:K$99)</f>
        <v>0</v>
      </c>
      <c r="L65" s="104">
        <f>SUMIF('WW Spending Actual'!$B$58:$B$97,'WW Spending Total'!$B65,'WW Spending Actual'!L$58:L$97)+SUMIF('WW Spending Projected'!$B$60:$B$99,'WW Spending Total'!$B65,'WW Spending Projected'!L$60:L$99)</f>
        <v>0</v>
      </c>
      <c r="M65" s="104">
        <f>SUMIF('WW Spending Actual'!$B$58:$B$97,'WW Spending Total'!$B65,'WW Spending Actual'!M$58:M$97)+SUMIF('WW Spending Projected'!$B$60:$B$99,'WW Spending Total'!$B65,'WW Spending Projected'!M$60:M$99)</f>
        <v>0</v>
      </c>
      <c r="N65" s="104">
        <f>SUMIF('WW Spending Actual'!$B$58:$B$97,'WW Spending Total'!$B65,'WW Spending Actual'!N$58:N$97)+SUMIF('WW Spending Projected'!$B$60:$B$99,'WW Spending Total'!$B65,'WW Spending Projected'!N$60:N$99)</f>
        <v>0</v>
      </c>
      <c r="O65" s="104">
        <f>SUMIF('WW Spending Actual'!$B$58:$B$97,'WW Spending Total'!$B65,'WW Spending Actual'!O$58:O$97)+SUMIF('WW Spending Projected'!$B$60:$B$99,'WW Spending Total'!$B65,'WW Spending Projected'!O$60:O$99)</f>
        <v>0</v>
      </c>
      <c r="P65" s="104">
        <f>SUMIF('WW Spending Actual'!$B$58:$B$97,'WW Spending Total'!$B65,'WW Spending Actual'!P$58:P$97)+SUMIF('WW Spending Projected'!$B$60:$B$99,'WW Spending Total'!$B65,'WW Spending Projected'!P$60:P$99)</f>
        <v>0</v>
      </c>
      <c r="Q65" s="104">
        <f>SUMIF('WW Spending Actual'!$B$58:$B$97,'WW Spending Total'!$B65,'WW Spending Actual'!Q$58:Q$97)+SUMIF('WW Spending Projected'!$B$60:$B$99,'WW Spending Total'!$B65,'WW Spending Projected'!Q$60:Q$99)</f>
        <v>0</v>
      </c>
      <c r="R65" s="104">
        <f>SUMIF('WW Spending Actual'!$B$58:$B$97,'WW Spending Total'!$B65,'WW Spending Actual'!R$58:R$97)+SUMIF('WW Spending Projected'!$B$60:$B$99,'WW Spending Total'!$B65,'WW Spending Projected'!R$60:R$99)</f>
        <v>0</v>
      </c>
      <c r="S65" s="104">
        <f>SUMIF('WW Spending Actual'!$B$58:$B$97,'WW Spending Total'!$B65,'WW Spending Actual'!S$58:S$97)+SUMIF('WW Spending Projected'!$B$60:$B$99,'WW Spending Total'!$B65,'WW Spending Projected'!S$60:S$99)</f>
        <v>0</v>
      </c>
      <c r="T65" s="104">
        <f>SUMIF('WW Spending Actual'!$B$58:$B$97,'WW Spending Total'!$B65,'WW Spending Actual'!T$58:T$97)+SUMIF('WW Spending Projected'!$B$60:$B$99,'WW Spending Total'!$B65,'WW Spending Projected'!T$60:T$99)</f>
        <v>0</v>
      </c>
      <c r="U65" s="104">
        <f>SUMIF('WW Spending Actual'!$B$58:$B$97,'WW Spending Total'!$B65,'WW Spending Actual'!U$58:U$97)+SUMIF('WW Spending Projected'!$B$60:$B$99,'WW Spending Total'!$B65,'WW Spending Projected'!U$60:U$99)</f>
        <v>0</v>
      </c>
      <c r="V65" s="104">
        <f>SUMIF('WW Spending Actual'!$B$58:$B$97,'WW Spending Total'!$B65,'WW Spending Actual'!V$58:V$97)+SUMIF('WW Spending Projected'!$B$60:$B$99,'WW Spending Total'!$B65,'WW Spending Projected'!V$60:V$99)</f>
        <v>0</v>
      </c>
      <c r="W65" s="104">
        <f>SUMIF('WW Spending Actual'!$B$58:$B$97,'WW Spending Total'!$B65,'WW Spending Actual'!W$58:W$97)+SUMIF('WW Spending Projected'!$B$60:$B$99,'WW Spending Total'!$B65,'WW Spending Projected'!W$60:W$99)</f>
        <v>0</v>
      </c>
      <c r="X65" s="104">
        <f>SUMIF('WW Spending Actual'!$B$58:$B$97,'WW Spending Total'!$B65,'WW Spending Actual'!X$58:X$97)+SUMIF('WW Spending Projected'!$B$60:$B$99,'WW Spending Total'!$B65,'WW Spending Projected'!X$60:X$99)</f>
        <v>0</v>
      </c>
      <c r="Y65" s="104">
        <f>SUMIF('WW Spending Actual'!$B$58:$B$97,'WW Spending Total'!$B65,'WW Spending Actual'!Y$58:Y$97)+SUMIF('WW Spending Projected'!$B$60:$B$99,'WW Spending Total'!$B65,'WW Spending Projected'!Y$60:Y$99)</f>
        <v>0</v>
      </c>
      <c r="Z65" s="104">
        <f>SUMIF('WW Spending Actual'!$B$58:$B$97,'WW Spending Total'!$B65,'WW Spending Actual'!Z$58:Z$97)+SUMIF('WW Spending Projected'!$B$60:$B$99,'WW Spending Total'!$B65,'WW Spending Projected'!Z$60:Z$99)</f>
        <v>0</v>
      </c>
      <c r="AA65" s="104">
        <f>SUMIF('WW Spending Actual'!$B$58:$B$97,'WW Spending Total'!$B65,'WW Spending Actual'!AA$58:AA$97)+SUMIF('WW Spending Projected'!$B$60:$B$99,'WW Spending Total'!$B65,'WW Spending Projected'!AA$60:AA$99)</f>
        <v>0</v>
      </c>
      <c r="AB65" s="104">
        <f>SUMIF('WW Spending Actual'!$B$58:$B$97,'WW Spending Total'!$B65,'WW Spending Actual'!AB$58:AB$97)+SUMIF('WW Spending Projected'!$B$60:$B$99,'WW Spending Total'!$B65,'WW Spending Projected'!AB$60:AB$99)</f>
        <v>0</v>
      </c>
      <c r="AC65" s="104">
        <f>SUMIF('WW Spending Actual'!$B$58:$B$97,'WW Spending Total'!$B65,'WW Spending Actual'!AC$58:AC$97)+SUMIF('WW Spending Projected'!$B$60:$B$99,'WW Spending Total'!$B65,'WW Spending Projected'!AC$60:AC$99)</f>
        <v>0</v>
      </c>
      <c r="AD65" s="104">
        <f>SUMIF('WW Spending Actual'!$B$58:$B$97,'WW Spending Total'!$B65,'WW Spending Actual'!AD$58:AD$97)+SUMIF('WW Spending Projected'!$B$60:$B$99,'WW Spending Total'!$B65,'WW Spending Projected'!AD$60:AD$99)</f>
        <v>0</v>
      </c>
      <c r="AE65" s="104">
        <f>SUMIF('WW Spending Actual'!$B$58:$B$97,'WW Spending Total'!$B65,'WW Spending Actual'!AE$58:AE$97)+SUMIF('WW Spending Projected'!$B$60:$B$99,'WW Spending Total'!$B65,'WW Spending Projected'!AE$60:AE$99)</f>
        <v>0</v>
      </c>
      <c r="AF65" s="104">
        <f>SUMIF('WW Spending Actual'!$B$58:$B$97,'WW Spending Total'!$B65,'WW Spending Actual'!AF$58:AF$97)+SUMIF('WW Spending Projected'!$B$60:$B$99,'WW Spending Total'!$B65,'WW Spending Projected'!AF$60:AF$99)</f>
        <v>0</v>
      </c>
      <c r="AG65" s="105">
        <f>SUMIF('WW Spending Actual'!$B$58:$B$97,'WW Spending Total'!$B65,'WW Spending Actual'!AG$58:AG$97)+SUMIF('WW Spending Projected'!$B$60:$B$99,'WW Spending Total'!$B65,'WW Spending Projected'!AG$60:AG$99)</f>
        <v>0</v>
      </c>
    </row>
    <row r="66" spans="2:33" hidden="1" x14ac:dyDescent="0.2">
      <c r="B66" s="59" t="str">
        <f>IFERROR(VLOOKUP(C66,'MEG Def'!$A$21:$B$26,2),"")</f>
        <v/>
      </c>
      <c r="C66" s="58"/>
      <c r="D66" s="103">
        <f>SUMIF('WW Spending Actual'!$B$58:$B$97,'WW Spending Total'!$B66,'WW Spending Actual'!D$58:D$97)+SUMIF('WW Spending Projected'!$B$60:$B$99,'WW Spending Total'!$B66,'WW Spending Projected'!D$60:D$99)</f>
        <v>0</v>
      </c>
      <c r="E66" s="104">
        <f>SUMIF('WW Spending Actual'!$B$58:$B$97,'WW Spending Total'!$B66,'WW Spending Actual'!E$58:E$97)+SUMIF('WW Spending Projected'!$B$60:$B$99,'WW Spending Total'!$B66,'WW Spending Projected'!E$60:E$99)</f>
        <v>0</v>
      </c>
      <c r="F66" s="104">
        <f>SUMIF('WW Spending Actual'!$B$58:$B$97,'WW Spending Total'!$B66,'WW Spending Actual'!F$58:F$97)+SUMIF('WW Spending Projected'!$B$60:$B$99,'WW Spending Total'!$B66,'WW Spending Projected'!F$60:F$99)</f>
        <v>0</v>
      </c>
      <c r="G66" s="104">
        <f>SUMIF('WW Spending Actual'!$B$58:$B$97,'WW Spending Total'!$B66,'WW Spending Actual'!G$58:G$97)+SUMIF('WW Spending Projected'!$B$60:$B$99,'WW Spending Total'!$B66,'WW Spending Projected'!G$60:G$99)</f>
        <v>0</v>
      </c>
      <c r="H66" s="104">
        <f>SUMIF('WW Spending Actual'!$B$58:$B$97,'WW Spending Total'!$B66,'WW Spending Actual'!H$58:H$97)+SUMIF('WW Spending Projected'!$B$60:$B$99,'WW Spending Total'!$B66,'WW Spending Projected'!H$60:H$99)</f>
        <v>0</v>
      </c>
      <c r="I66" s="104">
        <f>SUMIF('WW Spending Actual'!$B$58:$B$97,'WW Spending Total'!$B66,'WW Spending Actual'!I$58:I$97)+SUMIF('WW Spending Projected'!$B$60:$B$99,'WW Spending Total'!$B66,'WW Spending Projected'!I$60:I$99)</f>
        <v>0</v>
      </c>
      <c r="J66" s="104">
        <f>SUMIF('WW Spending Actual'!$B$58:$B$97,'WW Spending Total'!$B66,'WW Spending Actual'!J$58:J$97)+SUMIF('WW Spending Projected'!$B$60:$B$99,'WW Spending Total'!$B66,'WW Spending Projected'!J$60:J$99)</f>
        <v>0</v>
      </c>
      <c r="K66" s="104">
        <f>SUMIF('WW Spending Actual'!$B$58:$B$97,'WW Spending Total'!$B66,'WW Spending Actual'!K$58:K$97)+SUMIF('WW Spending Projected'!$B$60:$B$99,'WW Spending Total'!$B66,'WW Spending Projected'!K$60:K$99)</f>
        <v>0</v>
      </c>
      <c r="L66" s="104">
        <f>SUMIF('WW Spending Actual'!$B$58:$B$97,'WW Spending Total'!$B66,'WW Spending Actual'!L$58:L$97)+SUMIF('WW Spending Projected'!$B$60:$B$99,'WW Spending Total'!$B66,'WW Spending Projected'!L$60:L$99)</f>
        <v>0</v>
      </c>
      <c r="M66" s="104">
        <f>SUMIF('WW Spending Actual'!$B$58:$B$97,'WW Spending Total'!$B66,'WW Spending Actual'!M$58:M$97)+SUMIF('WW Spending Projected'!$B$60:$B$99,'WW Spending Total'!$B66,'WW Spending Projected'!M$60:M$99)</f>
        <v>0</v>
      </c>
      <c r="N66" s="104">
        <f>SUMIF('WW Spending Actual'!$B$58:$B$97,'WW Spending Total'!$B66,'WW Spending Actual'!N$58:N$97)+SUMIF('WW Spending Projected'!$B$60:$B$99,'WW Spending Total'!$B66,'WW Spending Projected'!N$60:N$99)</f>
        <v>0</v>
      </c>
      <c r="O66" s="104">
        <f>SUMIF('WW Spending Actual'!$B$58:$B$97,'WW Spending Total'!$B66,'WW Spending Actual'!O$58:O$97)+SUMIF('WW Spending Projected'!$B$60:$B$99,'WW Spending Total'!$B66,'WW Spending Projected'!O$60:O$99)</f>
        <v>0</v>
      </c>
      <c r="P66" s="104">
        <f>SUMIF('WW Spending Actual'!$B$58:$B$97,'WW Spending Total'!$B66,'WW Spending Actual'!P$58:P$97)+SUMIF('WW Spending Projected'!$B$60:$B$99,'WW Spending Total'!$B66,'WW Spending Projected'!P$60:P$99)</f>
        <v>0</v>
      </c>
      <c r="Q66" s="104">
        <f>SUMIF('WW Spending Actual'!$B$58:$B$97,'WW Spending Total'!$B66,'WW Spending Actual'!Q$58:Q$97)+SUMIF('WW Spending Projected'!$B$60:$B$99,'WW Spending Total'!$B66,'WW Spending Projected'!Q$60:Q$99)</f>
        <v>0</v>
      </c>
      <c r="R66" s="104">
        <f>SUMIF('WW Spending Actual'!$B$58:$B$97,'WW Spending Total'!$B66,'WW Spending Actual'!R$58:R$97)+SUMIF('WW Spending Projected'!$B$60:$B$99,'WW Spending Total'!$B66,'WW Spending Projected'!R$60:R$99)</f>
        <v>0</v>
      </c>
      <c r="S66" s="104">
        <f>SUMIF('WW Spending Actual'!$B$58:$B$97,'WW Spending Total'!$B66,'WW Spending Actual'!S$58:S$97)+SUMIF('WW Spending Projected'!$B$60:$B$99,'WW Spending Total'!$B66,'WW Spending Projected'!S$60:S$99)</f>
        <v>0</v>
      </c>
      <c r="T66" s="104">
        <f>SUMIF('WW Spending Actual'!$B$58:$B$97,'WW Spending Total'!$B66,'WW Spending Actual'!T$58:T$97)+SUMIF('WW Spending Projected'!$B$60:$B$99,'WW Spending Total'!$B66,'WW Spending Projected'!T$60:T$99)</f>
        <v>0</v>
      </c>
      <c r="U66" s="104">
        <f>SUMIF('WW Spending Actual'!$B$58:$B$97,'WW Spending Total'!$B66,'WW Spending Actual'!U$58:U$97)+SUMIF('WW Spending Projected'!$B$60:$B$99,'WW Spending Total'!$B66,'WW Spending Projected'!U$60:U$99)</f>
        <v>0</v>
      </c>
      <c r="V66" s="104">
        <f>SUMIF('WW Spending Actual'!$B$58:$B$97,'WW Spending Total'!$B66,'WW Spending Actual'!V$58:V$97)+SUMIF('WW Spending Projected'!$B$60:$B$99,'WW Spending Total'!$B66,'WW Spending Projected'!V$60:V$99)</f>
        <v>0</v>
      </c>
      <c r="W66" s="104">
        <f>SUMIF('WW Spending Actual'!$B$58:$B$97,'WW Spending Total'!$B66,'WW Spending Actual'!W$58:W$97)+SUMIF('WW Spending Projected'!$B$60:$B$99,'WW Spending Total'!$B66,'WW Spending Projected'!W$60:W$99)</f>
        <v>0</v>
      </c>
      <c r="X66" s="104">
        <f>SUMIF('WW Spending Actual'!$B$58:$B$97,'WW Spending Total'!$B66,'WW Spending Actual'!X$58:X$97)+SUMIF('WW Spending Projected'!$B$60:$B$99,'WW Spending Total'!$B66,'WW Spending Projected'!X$60:X$99)</f>
        <v>0</v>
      </c>
      <c r="Y66" s="104">
        <f>SUMIF('WW Spending Actual'!$B$58:$B$97,'WW Spending Total'!$B66,'WW Spending Actual'!Y$58:Y$97)+SUMIF('WW Spending Projected'!$B$60:$B$99,'WW Spending Total'!$B66,'WW Spending Projected'!Y$60:Y$99)</f>
        <v>0</v>
      </c>
      <c r="Z66" s="104">
        <f>SUMIF('WW Spending Actual'!$B$58:$B$97,'WW Spending Total'!$B66,'WW Spending Actual'!Z$58:Z$97)+SUMIF('WW Spending Projected'!$B$60:$B$99,'WW Spending Total'!$B66,'WW Spending Projected'!Z$60:Z$99)</f>
        <v>0</v>
      </c>
      <c r="AA66" s="104">
        <f>SUMIF('WW Spending Actual'!$B$58:$B$97,'WW Spending Total'!$B66,'WW Spending Actual'!AA$58:AA$97)+SUMIF('WW Spending Projected'!$B$60:$B$99,'WW Spending Total'!$B66,'WW Spending Projected'!AA$60:AA$99)</f>
        <v>0</v>
      </c>
      <c r="AB66" s="104">
        <f>SUMIF('WW Spending Actual'!$B$58:$B$97,'WW Spending Total'!$B66,'WW Spending Actual'!AB$58:AB$97)+SUMIF('WW Spending Projected'!$B$60:$B$99,'WW Spending Total'!$B66,'WW Spending Projected'!AB$60:AB$99)</f>
        <v>0</v>
      </c>
      <c r="AC66" s="104">
        <f>SUMIF('WW Spending Actual'!$B$58:$B$97,'WW Spending Total'!$B66,'WW Spending Actual'!AC$58:AC$97)+SUMIF('WW Spending Projected'!$B$60:$B$99,'WW Spending Total'!$B66,'WW Spending Projected'!AC$60:AC$99)</f>
        <v>0</v>
      </c>
      <c r="AD66" s="104">
        <f>SUMIF('WW Spending Actual'!$B$58:$B$97,'WW Spending Total'!$B66,'WW Spending Actual'!AD$58:AD$97)+SUMIF('WW Spending Projected'!$B$60:$B$99,'WW Spending Total'!$B66,'WW Spending Projected'!AD$60:AD$99)</f>
        <v>0</v>
      </c>
      <c r="AE66" s="104">
        <f>SUMIF('WW Spending Actual'!$B$58:$B$97,'WW Spending Total'!$B66,'WW Spending Actual'!AE$58:AE$97)+SUMIF('WW Spending Projected'!$B$60:$B$99,'WW Spending Total'!$B66,'WW Spending Projected'!AE$60:AE$99)</f>
        <v>0</v>
      </c>
      <c r="AF66" s="104">
        <f>SUMIF('WW Spending Actual'!$B$58:$B$97,'WW Spending Total'!$B66,'WW Spending Actual'!AF$58:AF$97)+SUMIF('WW Spending Projected'!$B$60:$B$99,'WW Spending Total'!$B66,'WW Spending Projected'!AF$60:AF$99)</f>
        <v>0</v>
      </c>
      <c r="AG66" s="105">
        <f>SUMIF('WW Spending Actual'!$B$58:$B$97,'WW Spending Total'!$B66,'WW Spending Actual'!AG$58:AG$97)+SUMIF('WW Spending Projected'!$B$60:$B$99,'WW Spending Total'!$B66,'WW Spending Projected'!AG$60:AG$99)</f>
        <v>0</v>
      </c>
    </row>
    <row r="67" spans="2:33" hidden="1" x14ac:dyDescent="0.2">
      <c r="B67" s="59" t="str">
        <f>IFERROR(VLOOKUP(C67,'MEG Def'!$A$21:$B$26,2),"")</f>
        <v/>
      </c>
      <c r="C67" s="57"/>
      <c r="D67" s="103">
        <f>SUMIF('WW Spending Actual'!$B$58:$B$97,'WW Spending Total'!$B67,'WW Spending Actual'!D$58:D$97)+SUMIF('WW Spending Projected'!$B$60:$B$99,'WW Spending Total'!$B67,'WW Spending Projected'!D$60:D$99)</f>
        <v>0</v>
      </c>
      <c r="E67" s="104">
        <f>SUMIF('WW Spending Actual'!$B$58:$B$97,'WW Spending Total'!$B67,'WW Spending Actual'!E$58:E$97)+SUMIF('WW Spending Projected'!$B$60:$B$99,'WW Spending Total'!$B67,'WW Spending Projected'!E$60:E$99)</f>
        <v>0</v>
      </c>
      <c r="F67" s="104">
        <f>SUMIF('WW Spending Actual'!$B$58:$B$97,'WW Spending Total'!$B67,'WW Spending Actual'!F$58:F$97)+SUMIF('WW Spending Projected'!$B$60:$B$99,'WW Spending Total'!$B67,'WW Spending Projected'!F$60:F$99)</f>
        <v>0</v>
      </c>
      <c r="G67" s="104">
        <f>SUMIF('WW Spending Actual'!$B$58:$B$97,'WW Spending Total'!$B67,'WW Spending Actual'!G$58:G$97)+SUMIF('WW Spending Projected'!$B$60:$B$99,'WW Spending Total'!$B67,'WW Spending Projected'!G$60:G$99)</f>
        <v>0</v>
      </c>
      <c r="H67" s="104">
        <f>SUMIF('WW Spending Actual'!$B$58:$B$97,'WW Spending Total'!$B67,'WW Spending Actual'!H$58:H$97)+SUMIF('WW Spending Projected'!$B$60:$B$99,'WW Spending Total'!$B67,'WW Spending Projected'!H$60:H$99)</f>
        <v>0</v>
      </c>
      <c r="I67" s="104">
        <f>SUMIF('WW Spending Actual'!$B$58:$B$97,'WW Spending Total'!$B67,'WW Spending Actual'!I$58:I$97)+SUMIF('WW Spending Projected'!$B$60:$B$99,'WW Spending Total'!$B67,'WW Spending Projected'!I$60:I$99)</f>
        <v>0</v>
      </c>
      <c r="J67" s="104">
        <f>SUMIF('WW Spending Actual'!$B$58:$B$97,'WW Spending Total'!$B67,'WW Spending Actual'!J$58:J$97)+SUMIF('WW Spending Projected'!$B$60:$B$99,'WW Spending Total'!$B67,'WW Spending Projected'!J$60:J$99)</f>
        <v>0</v>
      </c>
      <c r="K67" s="104">
        <f>SUMIF('WW Spending Actual'!$B$58:$B$97,'WW Spending Total'!$B67,'WW Spending Actual'!K$58:K$97)+SUMIF('WW Spending Projected'!$B$60:$B$99,'WW Spending Total'!$B67,'WW Spending Projected'!K$60:K$99)</f>
        <v>0</v>
      </c>
      <c r="L67" s="104">
        <f>SUMIF('WW Spending Actual'!$B$58:$B$97,'WW Spending Total'!$B67,'WW Spending Actual'!L$58:L$97)+SUMIF('WW Spending Projected'!$B$60:$B$99,'WW Spending Total'!$B67,'WW Spending Projected'!L$60:L$99)</f>
        <v>0</v>
      </c>
      <c r="M67" s="104">
        <f>SUMIF('WW Spending Actual'!$B$58:$B$97,'WW Spending Total'!$B67,'WW Spending Actual'!M$58:M$97)+SUMIF('WW Spending Projected'!$B$60:$B$99,'WW Spending Total'!$B67,'WW Spending Projected'!M$60:M$99)</f>
        <v>0</v>
      </c>
      <c r="N67" s="104">
        <f>SUMIF('WW Spending Actual'!$B$58:$B$97,'WW Spending Total'!$B67,'WW Spending Actual'!N$58:N$97)+SUMIF('WW Spending Projected'!$B$60:$B$99,'WW Spending Total'!$B67,'WW Spending Projected'!N$60:N$99)</f>
        <v>0</v>
      </c>
      <c r="O67" s="104">
        <f>SUMIF('WW Spending Actual'!$B$58:$B$97,'WW Spending Total'!$B67,'WW Spending Actual'!O$58:O$97)+SUMIF('WW Spending Projected'!$B$60:$B$99,'WW Spending Total'!$B67,'WW Spending Projected'!O$60:O$99)</f>
        <v>0</v>
      </c>
      <c r="P67" s="104">
        <f>SUMIF('WW Spending Actual'!$B$58:$B$97,'WW Spending Total'!$B67,'WW Spending Actual'!P$58:P$97)+SUMIF('WW Spending Projected'!$B$60:$B$99,'WW Spending Total'!$B67,'WW Spending Projected'!P$60:P$99)</f>
        <v>0</v>
      </c>
      <c r="Q67" s="104">
        <f>SUMIF('WW Spending Actual'!$B$58:$B$97,'WW Spending Total'!$B67,'WW Spending Actual'!Q$58:Q$97)+SUMIF('WW Spending Projected'!$B$60:$B$99,'WW Spending Total'!$B67,'WW Spending Projected'!Q$60:Q$99)</f>
        <v>0</v>
      </c>
      <c r="R67" s="104">
        <f>SUMIF('WW Spending Actual'!$B$58:$B$97,'WW Spending Total'!$B67,'WW Spending Actual'!R$58:R$97)+SUMIF('WW Spending Projected'!$B$60:$B$99,'WW Spending Total'!$B67,'WW Spending Projected'!R$60:R$99)</f>
        <v>0</v>
      </c>
      <c r="S67" s="104">
        <f>SUMIF('WW Spending Actual'!$B$58:$B$97,'WW Spending Total'!$B67,'WW Spending Actual'!S$58:S$97)+SUMIF('WW Spending Projected'!$B$60:$B$99,'WW Spending Total'!$B67,'WW Spending Projected'!S$60:S$99)</f>
        <v>0</v>
      </c>
      <c r="T67" s="104">
        <f>SUMIF('WW Spending Actual'!$B$58:$B$97,'WW Spending Total'!$B67,'WW Spending Actual'!T$58:T$97)+SUMIF('WW Spending Projected'!$B$60:$B$99,'WW Spending Total'!$B67,'WW Spending Projected'!T$60:T$99)</f>
        <v>0</v>
      </c>
      <c r="U67" s="104">
        <f>SUMIF('WW Spending Actual'!$B$58:$B$97,'WW Spending Total'!$B67,'WW Spending Actual'!U$58:U$97)+SUMIF('WW Spending Projected'!$B$60:$B$99,'WW Spending Total'!$B67,'WW Spending Projected'!U$60:U$99)</f>
        <v>0</v>
      </c>
      <c r="V67" s="104">
        <f>SUMIF('WW Spending Actual'!$B$58:$B$97,'WW Spending Total'!$B67,'WW Spending Actual'!V$58:V$97)+SUMIF('WW Spending Projected'!$B$60:$B$99,'WW Spending Total'!$B67,'WW Spending Projected'!V$60:V$99)</f>
        <v>0</v>
      </c>
      <c r="W67" s="104">
        <f>SUMIF('WW Spending Actual'!$B$58:$B$97,'WW Spending Total'!$B67,'WW Spending Actual'!W$58:W$97)+SUMIF('WW Spending Projected'!$B$60:$B$99,'WW Spending Total'!$B67,'WW Spending Projected'!W$60:W$99)</f>
        <v>0</v>
      </c>
      <c r="X67" s="104">
        <f>SUMIF('WW Spending Actual'!$B$58:$B$97,'WW Spending Total'!$B67,'WW Spending Actual'!X$58:X$97)+SUMIF('WW Spending Projected'!$B$60:$B$99,'WW Spending Total'!$B67,'WW Spending Projected'!X$60:X$99)</f>
        <v>0</v>
      </c>
      <c r="Y67" s="104">
        <f>SUMIF('WW Spending Actual'!$B$58:$B$97,'WW Spending Total'!$B67,'WW Spending Actual'!Y$58:Y$97)+SUMIF('WW Spending Projected'!$B$60:$B$99,'WW Spending Total'!$B67,'WW Spending Projected'!Y$60:Y$99)</f>
        <v>0</v>
      </c>
      <c r="Z67" s="104">
        <f>SUMIF('WW Spending Actual'!$B$58:$B$97,'WW Spending Total'!$B67,'WW Spending Actual'!Z$58:Z$97)+SUMIF('WW Spending Projected'!$B$60:$B$99,'WW Spending Total'!$B67,'WW Spending Projected'!Z$60:Z$99)</f>
        <v>0</v>
      </c>
      <c r="AA67" s="104">
        <f>SUMIF('WW Spending Actual'!$B$58:$B$97,'WW Spending Total'!$B67,'WW Spending Actual'!AA$58:AA$97)+SUMIF('WW Spending Projected'!$B$60:$B$99,'WW Spending Total'!$B67,'WW Spending Projected'!AA$60:AA$99)</f>
        <v>0</v>
      </c>
      <c r="AB67" s="104">
        <f>SUMIF('WW Spending Actual'!$B$58:$B$97,'WW Spending Total'!$B67,'WW Spending Actual'!AB$58:AB$97)+SUMIF('WW Spending Projected'!$B$60:$B$99,'WW Spending Total'!$B67,'WW Spending Projected'!AB$60:AB$99)</f>
        <v>0</v>
      </c>
      <c r="AC67" s="104">
        <f>SUMIF('WW Spending Actual'!$B$58:$B$97,'WW Spending Total'!$B67,'WW Spending Actual'!AC$58:AC$97)+SUMIF('WW Spending Projected'!$B$60:$B$99,'WW Spending Total'!$B67,'WW Spending Projected'!AC$60:AC$99)</f>
        <v>0</v>
      </c>
      <c r="AD67" s="104">
        <f>SUMIF('WW Spending Actual'!$B$58:$B$97,'WW Spending Total'!$B67,'WW Spending Actual'!AD$58:AD$97)+SUMIF('WW Spending Projected'!$B$60:$B$99,'WW Spending Total'!$B67,'WW Spending Projected'!AD$60:AD$99)</f>
        <v>0</v>
      </c>
      <c r="AE67" s="104">
        <f>SUMIF('WW Spending Actual'!$B$58:$B$97,'WW Spending Total'!$B67,'WW Spending Actual'!AE$58:AE$97)+SUMIF('WW Spending Projected'!$B$60:$B$99,'WW Spending Total'!$B67,'WW Spending Projected'!AE$60:AE$99)</f>
        <v>0</v>
      </c>
      <c r="AF67" s="104">
        <f>SUMIF('WW Spending Actual'!$B$58:$B$97,'WW Spending Total'!$B67,'WW Spending Actual'!AF$58:AF$97)+SUMIF('WW Spending Projected'!$B$60:$B$99,'WW Spending Total'!$B67,'WW Spending Projected'!AF$60:AF$99)</f>
        <v>0</v>
      </c>
      <c r="AG67" s="105">
        <f>SUMIF('WW Spending Actual'!$B$58:$B$97,'WW Spending Total'!$B67,'WW Spending Actual'!AG$58:AG$97)+SUMIF('WW Spending Projected'!$B$60:$B$99,'WW Spending Total'!$B67,'WW Spending Projected'!AG$60:AG$99)</f>
        <v>0</v>
      </c>
    </row>
    <row r="68" spans="2:33" hidden="1" x14ac:dyDescent="0.2">
      <c r="B68" s="59" t="str">
        <f>IFERROR(VLOOKUP(C68,'MEG Def'!$A$21:$B$26,2),"")</f>
        <v/>
      </c>
      <c r="C68" s="57"/>
      <c r="D68" s="103">
        <f>SUMIF('WW Spending Actual'!$B$58:$B$97,'WW Spending Total'!$B68,'WW Spending Actual'!D$58:D$97)+SUMIF('WW Spending Projected'!$B$60:$B$99,'WW Spending Total'!$B68,'WW Spending Projected'!D$60:D$99)</f>
        <v>0</v>
      </c>
      <c r="E68" s="104">
        <f>SUMIF('WW Spending Actual'!$B$58:$B$97,'WW Spending Total'!$B68,'WW Spending Actual'!E$58:E$97)+SUMIF('WW Spending Projected'!$B$60:$B$99,'WW Spending Total'!$B68,'WW Spending Projected'!E$60:E$99)</f>
        <v>0</v>
      </c>
      <c r="F68" s="104">
        <f>SUMIF('WW Spending Actual'!$B$58:$B$97,'WW Spending Total'!$B68,'WW Spending Actual'!F$58:F$97)+SUMIF('WW Spending Projected'!$B$60:$B$99,'WW Spending Total'!$B68,'WW Spending Projected'!F$60:F$99)</f>
        <v>0</v>
      </c>
      <c r="G68" s="104">
        <f>SUMIF('WW Spending Actual'!$B$58:$B$97,'WW Spending Total'!$B68,'WW Spending Actual'!G$58:G$97)+SUMIF('WW Spending Projected'!$B$60:$B$99,'WW Spending Total'!$B68,'WW Spending Projected'!G$60:G$99)</f>
        <v>0</v>
      </c>
      <c r="H68" s="104">
        <f>SUMIF('WW Spending Actual'!$B$58:$B$97,'WW Spending Total'!$B68,'WW Spending Actual'!H$58:H$97)+SUMIF('WW Spending Projected'!$B$60:$B$99,'WW Spending Total'!$B68,'WW Spending Projected'!H$60:H$99)</f>
        <v>0</v>
      </c>
      <c r="I68" s="104">
        <f>SUMIF('WW Spending Actual'!$B$58:$B$97,'WW Spending Total'!$B68,'WW Spending Actual'!I$58:I$97)+SUMIF('WW Spending Projected'!$B$60:$B$99,'WW Spending Total'!$B68,'WW Spending Projected'!I$60:I$99)</f>
        <v>0</v>
      </c>
      <c r="J68" s="104">
        <f>SUMIF('WW Spending Actual'!$B$58:$B$97,'WW Spending Total'!$B68,'WW Spending Actual'!J$58:J$97)+SUMIF('WW Spending Projected'!$B$60:$B$99,'WW Spending Total'!$B68,'WW Spending Projected'!J$60:J$99)</f>
        <v>0</v>
      </c>
      <c r="K68" s="104">
        <f>SUMIF('WW Spending Actual'!$B$58:$B$97,'WW Spending Total'!$B68,'WW Spending Actual'!K$58:K$97)+SUMIF('WW Spending Projected'!$B$60:$B$99,'WW Spending Total'!$B68,'WW Spending Projected'!K$60:K$99)</f>
        <v>0</v>
      </c>
      <c r="L68" s="104">
        <f>SUMIF('WW Spending Actual'!$B$58:$B$97,'WW Spending Total'!$B68,'WW Spending Actual'!L$58:L$97)+SUMIF('WW Spending Projected'!$B$60:$B$99,'WW Spending Total'!$B68,'WW Spending Projected'!L$60:L$99)</f>
        <v>0</v>
      </c>
      <c r="M68" s="104">
        <f>SUMIF('WW Spending Actual'!$B$58:$B$97,'WW Spending Total'!$B68,'WW Spending Actual'!M$58:M$97)+SUMIF('WW Spending Projected'!$B$60:$B$99,'WW Spending Total'!$B68,'WW Spending Projected'!M$60:M$99)</f>
        <v>0</v>
      </c>
      <c r="N68" s="104">
        <f>SUMIF('WW Spending Actual'!$B$58:$B$97,'WW Spending Total'!$B68,'WW Spending Actual'!N$58:N$97)+SUMIF('WW Spending Projected'!$B$60:$B$99,'WW Spending Total'!$B68,'WW Spending Projected'!N$60:N$99)</f>
        <v>0</v>
      </c>
      <c r="O68" s="104">
        <f>SUMIF('WW Spending Actual'!$B$58:$B$97,'WW Spending Total'!$B68,'WW Spending Actual'!O$58:O$97)+SUMIF('WW Spending Projected'!$B$60:$B$99,'WW Spending Total'!$B68,'WW Spending Projected'!O$60:O$99)</f>
        <v>0</v>
      </c>
      <c r="P68" s="104">
        <f>SUMIF('WW Spending Actual'!$B$58:$B$97,'WW Spending Total'!$B68,'WW Spending Actual'!P$58:P$97)+SUMIF('WW Spending Projected'!$B$60:$B$99,'WW Spending Total'!$B68,'WW Spending Projected'!P$60:P$99)</f>
        <v>0</v>
      </c>
      <c r="Q68" s="104">
        <f>SUMIF('WW Spending Actual'!$B$58:$B$97,'WW Spending Total'!$B68,'WW Spending Actual'!Q$58:Q$97)+SUMIF('WW Spending Projected'!$B$60:$B$99,'WW Spending Total'!$B68,'WW Spending Projected'!Q$60:Q$99)</f>
        <v>0</v>
      </c>
      <c r="R68" s="104">
        <f>SUMIF('WW Spending Actual'!$B$58:$B$97,'WW Spending Total'!$B68,'WW Spending Actual'!R$58:R$97)+SUMIF('WW Spending Projected'!$B$60:$B$99,'WW Spending Total'!$B68,'WW Spending Projected'!R$60:R$99)</f>
        <v>0</v>
      </c>
      <c r="S68" s="104">
        <f>SUMIF('WW Spending Actual'!$B$58:$B$97,'WW Spending Total'!$B68,'WW Spending Actual'!S$58:S$97)+SUMIF('WW Spending Projected'!$B$60:$B$99,'WW Spending Total'!$B68,'WW Spending Projected'!S$60:S$99)</f>
        <v>0</v>
      </c>
      <c r="T68" s="104">
        <f>SUMIF('WW Spending Actual'!$B$58:$B$97,'WW Spending Total'!$B68,'WW Spending Actual'!T$58:T$97)+SUMIF('WW Spending Projected'!$B$60:$B$99,'WW Spending Total'!$B68,'WW Spending Projected'!T$60:T$99)</f>
        <v>0</v>
      </c>
      <c r="U68" s="104">
        <f>SUMIF('WW Spending Actual'!$B$58:$B$97,'WW Spending Total'!$B68,'WW Spending Actual'!U$58:U$97)+SUMIF('WW Spending Projected'!$B$60:$B$99,'WW Spending Total'!$B68,'WW Spending Projected'!U$60:U$99)</f>
        <v>0</v>
      </c>
      <c r="V68" s="104">
        <f>SUMIF('WW Spending Actual'!$B$58:$B$97,'WW Spending Total'!$B68,'WW Spending Actual'!V$58:V$97)+SUMIF('WW Spending Projected'!$B$60:$B$99,'WW Spending Total'!$B68,'WW Spending Projected'!V$60:V$99)</f>
        <v>0</v>
      </c>
      <c r="W68" s="104">
        <f>SUMIF('WW Spending Actual'!$B$58:$B$97,'WW Spending Total'!$B68,'WW Spending Actual'!W$58:W$97)+SUMIF('WW Spending Projected'!$B$60:$B$99,'WW Spending Total'!$B68,'WW Spending Projected'!W$60:W$99)</f>
        <v>0</v>
      </c>
      <c r="X68" s="104">
        <f>SUMIF('WW Spending Actual'!$B$58:$B$97,'WW Spending Total'!$B68,'WW Spending Actual'!X$58:X$97)+SUMIF('WW Spending Projected'!$B$60:$B$99,'WW Spending Total'!$B68,'WW Spending Projected'!X$60:X$99)</f>
        <v>0</v>
      </c>
      <c r="Y68" s="104">
        <f>SUMIF('WW Spending Actual'!$B$58:$B$97,'WW Spending Total'!$B68,'WW Spending Actual'!Y$58:Y$97)+SUMIF('WW Spending Projected'!$B$60:$B$99,'WW Spending Total'!$B68,'WW Spending Projected'!Y$60:Y$99)</f>
        <v>0</v>
      </c>
      <c r="Z68" s="104">
        <f>SUMIF('WW Spending Actual'!$B$58:$B$97,'WW Spending Total'!$B68,'WW Spending Actual'!Z$58:Z$97)+SUMIF('WW Spending Projected'!$B$60:$B$99,'WW Spending Total'!$B68,'WW Spending Projected'!Z$60:Z$99)</f>
        <v>0</v>
      </c>
      <c r="AA68" s="104">
        <f>SUMIF('WW Spending Actual'!$B$58:$B$97,'WW Spending Total'!$B68,'WW Spending Actual'!AA$58:AA$97)+SUMIF('WW Spending Projected'!$B$60:$B$99,'WW Spending Total'!$B68,'WW Spending Projected'!AA$60:AA$99)</f>
        <v>0</v>
      </c>
      <c r="AB68" s="104">
        <f>SUMIF('WW Spending Actual'!$B$58:$B$97,'WW Spending Total'!$B68,'WW Spending Actual'!AB$58:AB$97)+SUMIF('WW Spending Projected'!$B$60:$B$99,'WW Spending Total'!$B68,'WW Spending Projected'!AB$60:AB$99)</f>
        <v>0</v>
      </c>
      <c r="AC68" s="104">
        <f>SUMIF('WW Spending Actual'!$B$58:$B$97,'WW Spending Total'!$B68,'WW Spending Actual'!AC$58:AC$97)+SUMIF('WW Spending Projected'!$B$60:$B$99,'WW Spending Total'!$B68,'WW Spending Projected'!AC$60:AC$99)</f>
        <v>0</v>
      </c>
      <c r="AD68" s="104">
        <f>SUMIF('WW Spending Actual'!$B$58:$B$97,'WW Spending Total'!$B68,'WW Spending Actual'!AD$58:AD$97)+SUMIF('WW Spending Projected'!$B$60:$B$99,'WW Spending Total'!$B68,'WW Spending Projected'!AD$60:AD$99)</f>
        <v>0</v>
      </c>
      <c r="AE68" s="104">
        <f>SUMIF('WW Spending Actual'!$B$58:$B$97,'WW Spending Total'!$B68,'WW Spending Actual'!AE$58:AE$97)+SUMIF('WW Spending Projected'!$B$60:$B$99,'WW Spending Total'!$B68,'WW Spending Projected'!AE$60:AE$99)</f>
        <v>0</v>
      </c>
      <c r="AF68" s="104">
        <f>SUMIF('WW Spending Actual'!$B$58:$B$97,'WW Spending Total'!$B68,'WW Spending Actual'!AF$58:AF$97)+SUMIF('WW Spending Projected'!$B$60:$B$99,'WW Spending Total'!$B68,'WW Spending Projected'!AF$60:AF$99)</f>
        <v>0</v>
      </c>
      <c r="AG68" s="105">
        <f>SUMIF('WW Spending Actual'!$B$58:$B$97,'WW Spending Total'!$B68,'WW Spending Actual'!AG$58:AG$97)+SUMIF('WW Spending Projected'!$B$60:$B$99,'WW Spending Total'!$B68,'WW Spending Projected'!AG$60:AG$99)</f>
        <v>0</v>
      </c>
    </row>
    <row r="69" spans="2:33" hidden="1" x14ac:dyDescent="0.2">
      <c r="B69" s="59" t="str">
        <f>IFERROR(VLOOKUP(C69,'MEG Def'!$A$21:$A$21,2),"")</f>
        <v/>
      </c>
      <c r="C69" s="58"/>
      <c r="D69" s="103">
        <f>SUMIF('WW Spending Actual'!$B$58:$B$97,'WW Spending Total'!$B69,'WW Spending Actual'!D$58:D$97)+SUMIF('WW Spending Projected'!$B$60:$B$99,'WW Spending Total'!$B69,'WW Spending Projected'!D$60:D$99)</f>
        <v>0</v>
      </c>
      <c r="E69" s="104">
        <f>SUMIF('WW Spending Actual'!$B$58:$B$97,'WW Spending Total'!$B69,'WW Spending Actual'!E$58:E$97)+SUMIF('WW Spending Projected'!$B$60:$B$99,'WW Spending Total'!$B69,'WW Spending Projected'!E$60:E$99)</f>
        <v>0</v>
      </c>
      <c r="F69" s="104">
        <f>SUMIF('WW Spending Actual'!$B$58:$B$97,'WW Spending Total'!$B69,'WW Spending Actual'!F$58:F$97)+SUMIF('WW Spending Projected'!$B$60:$B$99,'WW Spending Total'!$B69,'WW Spending Projected'!F$60:F$99)</f>
        <v>0</v>
      </c>
      <c r="G69" s="104">
        <f>SUMIF('WW Spending Actual'!$B$58:$B$97,'WW Spending Total'!$B69,'WW Spending Actual'!G$58:G$97)+SUMIF('WW Spending Projected'!$B$60:$B$99,'WW Spending Total'!$B69,'WW Spending Projected'!G$60:G$99)</f>
        <v>0</v>
      </c>
      <c r="H69" s="104">
        <f>SUMIF('WW Spending Actual'!$B$58:$B$97,'WW Spending Total'!$B69,'WW Spending Actual'!H$58:H$97)+SUMIF('WW Spending Projected'!$B$60:$B$99,'WW Spending Total'!$B69,'WW Spending Projected'!H$60:H$99)</f>
        <v>0</v>
      </c>
      <c r="I69" s="104">
        <f>SUMIF('WW Spending Actual'!$B$58:$B$97,'WW Spending Total'!$B69,'WW Spending Actual'!I$58:I$97)+SUMIF('WW Spending Projected'!$B$60:$B$99,'WW Spending Total'!$B69,'WW Spending Projected'!I$60:I$99)</f>
        <v>0</v>
      </c>
      <c r="J69" s="104">
        <f>SUMIF('WW Spending Actual'!$B$58:$B$97,'WW Spending Total'!$B69,'WW Spending Actual'!J$58:J$97)+SUMIF('WW Spending Projected'!$B$60:$B$99,'WW Spending Total'!$B69,'WW Spending Projected'!J$60:J$99)</f>
        <v>0</v>
      </c>
      <c r="K69" s="104">
        <f>SUMIF('WW Spending Actual'!$B$58:$B$97,'WW Spending Total'!$B69,'WW Spending Actual'!K$58:K$97)+SUMIF('WW Spending Projected'!$B$60:$B$99,'WW Spending Total'!$B69,'WW Spending Projected'!K$60:K$99)</f>
        <v>0</v>
      </c>
      <c r="L69" s="104">
        <f>SUMIF('WW Spending Actual'!$B$58:$B$97,'WW Spending Total'!$B69,'WW Spending Actual'!L$58:L$97)+SUMIF('WW Spending Projected'!$B$60:$B$99,'WW Spending Total'!$B69,'WW Spending Projected'!L$60:L$99)</f>
        <v>0</v>
      </c>
      <c r="M69" s="104">
        <f>SUMIF('WW Spending Actual'!$B$58:$B$97,'WW Spending Total'!$B69,'WW Spending Actual'!M$58:M$97)+SUMIF('WW Spending Projected'!$B$60:$B$99,'WW Spending Total'!$B69,'WW Spending Projected'!M$60:M$99)</f>
        <v>0</v>
      </c>
      <c r="N69" s="104">
        <f>SUMIF('WW Spending Actual'!$B$58:$B$97,'WW Spending Total'!$B69,'WW Spending Actual'!N$58:N$97)+SUMIF('WW Spending Projected'!$B$60:$B$99,'WW Spending Total'!$B69,'WW Spending Projected'!N$60:N$99)</f>
        <v>0</v>
      </c>
      <c r="O69" s="104">
        <f>SUMIF('WW Spending Actual'!$B$58:$B$97,'WW Spending Total'!$B69,'WW Spending Actual'!O$58:O$97)+SUMIF('WW Spending Projected'!$B$60:$B$99,'WW Spending Total'!$B69,'WW Spending Projected'!O$60:O$99)</f>
        <v>0</v>
      </c>
      <c r="P69" s="104">
        <f>SUMIF('WW Spending Actual'!$B$58:$B$97,'WW Spending Total'!$B69,'WW Spending Actual'!P$58:P$97)+SUMIF('WW Spending Projected'!$B$60:$B$99,'WW Spending Total'!$B69,'WW Spending Projected'!P$60:P$99)</f>
        <v>0</v>
      </c>
      <c r="Q69" s="104">
        <f>SUMIF('WW Spending Actual'!$B$58:$B$97,'WW Spending Total'!$B69,'WW Spending Actual'!Q$58:Q$97)+SUMIF('WW Spending Projected'!$B$60:$B$99,'WW Spending Total'!$B69,'WW Spending Projected'!Q$60:Q$99)</f>
        <v>0</v>
      </c>
      <c r="R69" s="104">
        <f>SUMIF('WW Spending Actual'!$B$58:$B$97,'WW Spending Total'!$B69,'WW Spending Actual'!R$58:R$97)+SUMIF('WW Spending Projected'!$B$60:$B$99,'WW Spending Total'!$B69,'WW Spending Projected'!R$60:R$99)</f>
        <v>0</v>
      </c>
      <c r="S69" s="104">
        <f>SUMIF('WW Spending Actual'!$B$58:$B$97,'WW Spending Total'!$B69,'WW Spending Actual'!S$58:S$97)+SUMIF('WW Spending Projected'!$B$60:$B$99,'WW Spending Total'!$B69,'WW Spending Projected'!S$60:S$99)</f>
        <v>0</v>
      </c>
      <c r="T69" s="104">
        <f>SUMIF('WW Spending Actual'!$B$58:$B$97,'WW Spending Total'!$B69,'WW Spending Actual'!T$58:T$97)+SUMIF('WW Spending Projected'!$B$60:$B$99,'WW Spending Total'!$B69,'WW Spending Projected'!T$60:T$99)</f>
        <v>0</v>
      </c>
      <c r="U69" s="104">
        <f>SUMIF('WW Spending Actual'!$B$58:$B$97,'WW Spending Total'!$B69,'WW Spending Actual'!U$58:U$97)+SUMIF('WW Spending Projected'!$B$60:$B$99,'WW Spending Total'!$B69,'WW Spending Projected'!U$60:U$99)</f>
        <v>0</v>
      </c>
      <c r="V69" s="104">
        <f>SUMIF('WW Spending Actual'!$B$58:$B$97,'WW Spending Total'!$B69,'WW Spending Actual'!V$58:V$97)+SUMIF('WW Spending Projected'!$B$60:$B$99,'WW Spending Total'!$B69,'WW Spending Projected'!V$60:V$99)</f>
        <v>0</v>
      </c>
      <c r="W69" s="104">
        <f>SUMIF('WW Spending Actual'!$B$58:$B$97,'WW Spending Total'!$B69,'WW Spending Actual'!W$58:W$97)+SUMIF('WW Spending Projected'!$B$60:$B$99,'WW Spending Total'!$B69,'WW Spending Projected'!W$60:W$99)</f>
        <v>0</v>
      </c>
      <c r="X69" s="104">
        <f>SUMIF('WW Spending Actual'!$B$58:$B$97,'WW Spending Total'!$B69,'WW Spending Actual'!X$58:X$97)+SUMIF('WW Spending Projected'!$B$60:$B$99,'WW Spending Total'!$B69,'WW Spending Projected'!X$60:X$99)</f>
        <v>0</v>
      </c>
      <c r="Y69" s="104">
        <f>SUMIF('WW Spending Actual'!$B$58:$B$97,'WW Spending Total'!$B69,'WW Spending Actual'!Y$58:Y$97)+SUMIF('WW Spending Projected'!$B$60:$B$99,'WW Spending Total'!$B69,'WW Spending Projected'!Y$60:Y$99)</f>
        <v>0</v>
      </c>
      <c r="Z69" s="104">
        <f>SUMIF('WW Spending Actual'!$B$58:$B$97,'WW Spending Total'!$B69,'WW Spending Actual'!Z$58:Z$97)+SUMIF('WW Spending Projected'!$B$60:$B$99,'WW Spending Total'!$B69,'WW Spending Projected'!Z$60:Z$99)</f>
        <v>0</v>
      </c>
      <c r="AA69" s="104">
        <f>SUMIF('WW Spending Actual'!$B$58:$B$97,'WW Spending Total'!$B69,'WW Spending Actual'!AA$58:AA$97)+SUMIF('WW Spending Projected'!$B$60:$B$99,'WW Spending Total'!$B69,'WW Spending Projected'!AA$60:AA$99)</f>
        <v>0</v>
      </c>
      <c r="AB69" s="104">
        <f>SUMIF('WW Spending Actual'!$B$58:$B$97,'WW Spending Total'!$B69,'WW Spending Actual'!AB$58:AB$97)+SUMIF('WW Spending Projected'!$B$60:$B$99,'WW Spending Total'!$B69,'WW Spending Projected'!AB$60:AB$99)</f>
        <v>0</v>
      </c>
      <c r="AC69" s="104">
        <f>SUMIF('WW Spending Actual'!$B$58:$B$97,'WW Spending Total'!$B69,'WW Spending Actual'!AC$58:AC$97)+SUMIF('WW Spending Projected'!$B$60:$B$99,'WW Spending Total'!$B69,'WW Spending Projected'!AC$60:AC$99)</f>
        <v>0</v>
      </c>
      <c r="AD69" s="104">
        <f>SUMIF('WW Spending Actual'!$B$58:$B$97,'WW Spending Total'!$B69,'WW Spending Actual'!AD$58:AD$97)+SUMIF('WW Spending Projected'!$B$60:$B$99,'WW Spending Total'!$B69,'WW Spending Projected'!AD$60:AD$99)</f>
        <v>0</v>
      </c>
      <c r="AE69" s="104">
        <f>SUMIF('WW Spending Actual'!$B$58:$B$97,'WW Spending Total'!$B69,'WW Spending Actual'!AE$58:AE$97)+SUMIF('WW Spending Projected'!$B$60:$B$99,'WW Spending Total'!$B69,'WW Spending Projected'!AE$60:AE$99)</f>
        <v>0</v>
      </c>
      <c r="AF69" s="104">
        <f>SUMIF('WW Spending Actual'!$B$58:$B$97,'WW Spending Total'!$B69,'WW Spending Actual'!AF$58:AF$97)+SUMIF('WW Spending Projected'!$B$60:$B$99,'WW Spending Total'!$B69,'WW Spending Projected'!AF$60:AF$99)</f>
        <v>0</v>
      </c>
      <c r="AG69" s="105">
        <f>SUMIF('WW Spending Actual'!$B$58:$B$97,'WW Spending Total'!$B69,'WW Spending Actual'!AG$58:AG$97)+SUMIF('WW Spending Projected'!$B$60:$B$99,'WW Spending Total'!$B69,'WW Spending Projected'!AG$60:AG$99)</f>
        <v>0</v>
      </c>
    </row>
    <row r="70" spans="2:33" hidden="1" x14ac:dyDescent="0.2">
      <c r="B70" s="66" t="s">
        <v>44</v>
      </c>
      <c r="C70" s="57"/>
      <c r="D70" s="103">
        <f>SUMIF('WW Spending Actual'!$B$58:$B$97,'WW Spending Total'!$B70,'WW Spending Actual'!D$58:D$97)+SUMIF('WW Spending Projected'!$B$60:$B$99,'WW Spending Total'!$B70,'WW Spending Projected'!D$60:D$99)</f>
        <v>0</v>
      </c>
      <c r="E70" s="104">
        <f>SUMIF('WW Spending Actual'!$B$58:$B$97,'WW Spending Total'!$B70,'WW Spending Actual'!E$58:E$97)+SUMIF('WW Spending Projected'!$B$60:$B$99,'WW Spending Total'!$B70,'WW Spending Projected'!E$60:E$99)</f>
        <v>0</v>
      </c>
      <c r="F70" s="104">
        <f>SUMIF('WW Spending Actual'!$B$58:$B$97,'WW Spending Total'!$B70,'WW Spending Actual'!F$58:F$97)+SUMIF('WW Spending Projected'!$B$60:$B$99,'WW Spending Total'!$B70,'WW Spending Projected'!F$60:F$99)</f>
        <v>0</v>
      </c>
      <c r="G70" s="104">
        <f>SUMIF('WW Spending Actual'!$B$58:$B$97,'WW Spending Total'!$B70,'WW Spending Actual'!G$58:G$97)+SUMIF('WW Spending Projected'!$B$60:$B$99,'WW Spending Total'!$B70,'WW Spending Projected'!G$60:G$99)</f>
        <v>0</v>
      </c>
      <c r="H70" s="104">
        <f>SUMIF('WW Spending Actual'!$B$58:$B$97,'WW Spending Total'!$B70,'WW Spending Actual'!H$58:H$97)+SUMIF('WW Spending Projected'!$B$60:$B$99,'WW Spending Total'!$B70,'WW Spending Projected'!H$60:H$99)</f>
        <v>0</v>
      </c>
      <c r="I70" s="104">
        <f>SUMIF('WW Spending Actual'!$B$58:$B$97,'WW Spending Total'!$B70,'WW Spending Actual'!I$58:I$97)+SUMIF('WW Spending Projected'!$B$60:$B$99,'WW Spending Total'!$B70,'WW Spending Projected'!I$60:I$99)</f>
        <v>0</v>
      </c>
      <c r="J70" s="104">
        <f>SUMIF('WW Spending Actual'!$B$58:$B$97,'WW Spending Total'!$B70,'WW Spending Actual'!J$58:J$97)+SUMIF('WW Spending Projected'!$B$60:$B$99,'WW Spending Total'!$B70,'WW Spending Projected'!J$60:J$99)</f>
        <v>0</v>
      </c>
      <c r="K70" s="104">
        <f>SUMIF('WW Spending Actual'!$B$58:$B$97,'WW Spending Total'!$B70,'WW Spending Actual'!K$58:K$97)+SUMIF('WW Spending Projected'!$B$60:$B$99,'WW Spending Total'!$B70,'WW Spending Projected'!K$60:K$99)</f>
        <v>0</v>
      </c>
      <c r="L70" s="104">
        <f>SUMIF('WW Spending Actual'!$B$58:$B$97,'WW Spending Total'!$B70,'WW Spending Actual'!L$58:L$97)+SUMIF('WW Spending Projected'!$B$60:$B$99,'WW Spending Total'!$B70,'WW Spending Projected'!L$60:L$99)</f>
        <v>0</v>
      </c>
      <c r="M70" s="104">
        <f>SUMIF('WW Spending Actual'!$B$58:$B$97,'WW Spending Total'!$B70,'WW Spending Actual'!M$58:M$97)+SUMIF('WW Spending Projected'!$B$60:$B$99,'WW Spending Total'!$B70,'WW Spending Projected'!M$60:M$99)</f>
        <v>0</v>
      </c>
      <c r="N70" s="104">
        <f>SUMIF('WW Spending Actual'!$B$58:$B$97,'WW Spending Total'!$B70,'WW Spending Actual'!N$58:N$97)+SUMIF('WW Spending Projected'!$B$60:$B$99,'WW Spending Total'!$B70,'WW Spending Projected'!N$60:N$99)</f>
        <v>0</v>
      </c>
      <c r="O70" s="104">
        <f>SUMIF('WW Spending Actual'!$B$58:$B$97,'WW Spending Total'!$B70,'WW Spending Actual'!O$58:O$97)+SUMIF('WW Spending Projected'!$B$60:$B$99,'WW Spending Total'!$B70,'WW Spending Projected'!O$60:O$99)</f>
        <v>0</v>
      </c>
      <c r="P70" s="104">
        <f>SUMIF('WW Spending Actual'!$B$58:$B$97,'WW Spending Total'!$B70,'WW Spending Actual'!P$58:P$97)+SUMIF('WW Spending Projected'!$B$60:$B$99,'WW Spending Total'!$B70,'WW Spending Projected'!P$60:P$99)</f>
        <v>0</v>
      </c>
      <c r="Q70" s="104">
        <f>SUMIF('WW Spending Actual'!$B$58:$B$97,'WW Spending Total'!$B70,'WW Spending Actual'!Q$58:Q$97)+SUMIF('WW Spending Projected'!$B$60:$B$99,'WW Spending Total'!$B70,'WW Spending Projected'!Q$60:Q$99)</f>
        <v>0</v>
      </c>
      <c r="R70" s="104">
        <f>SUMIF('WW Spending Actual'!$B$58:$B$97,'WW Spending Total'!$B70,'WW Spending Actual'!R$58:R$97)+SUMIF('WW Spending Projected'!$B$60:$B$99,'WW Spending Total'!$B70,'WW Spending Projected'!R$60:R$99)</f>
        <v>0</v>
      </c>
      <c r="S70" s="104">
        <f>SUMIF('WW Spending Actual'!$B$58:$B$97,'WW Spending Total'!$B70,'WW Spending Actual'!S$58:S$97)+SUMIF('WW Spending Projected'!$B$60:$B$99,'WW Spending Total'!$B70,'WW Spending Projected'!S$60:S$99)</f>
        <v>0</v>
      </c>
      <c r="T70" s="104">
        <f>SUMIF('WW Spending Actual'!$B$58:$B$97,'WW Spending Total'!$B70,'WW Spending Actual'!T$58:T$97)+SUMIF('WW Spending Projected'!$B$60:$B$99,'WW Spending Total'!$B70,'WW Spending Projected'!T$60:T$99)</f>
        <v>0</v>
      </c>
      <c r="U70" s="104">
        <f>SUMIF('WW Spending Actual'!$B$58:$B$97,'WW Spending Total'!$B70,'WW Spending Actual'!U$58:U$97)+SUMIF('WW Spending Projected'!$B$60:$B$99,'WW Spending Total'!$B70,'WW Spending Projected'!U$60:U$99)</f>
        <v>0</v>
      </c>
      <c r="V70" s="104">
        <f>SUMIF('WW Spending Actual'!$B$58:$B$97,'WW Spending Total'!$B70,'WW Spending Actual'!V$58:V$97)+SUMIF('WW Spending Projected'!$B$60:$B$99,'WW Spending Total'!$B70,'WW Spending Projected'!V$60:V$99)</f>
        <v>0</v>
      </c>
      <c r="W70" s="104">
        <f>SUMIF('WW Spending Actual'!$B$58:$B$97,'WW Spending Total'!$B70,'WW Spending Actual'!W$58:W$97)+SUMIF('WW Spending Projected'!$B$60:$B$99,'WW Spending Total'!$B70,'WW Spending Projected'!W$60:W$99)</f>
        <v>0</v>
      </c>
      <c r="X70" s="104">
        <f>SUMIF('WW Spending Actual'!$B$58:$B$97,'WW Spending Total'!$B70,'WW Spending Actual'!X$58:X$97)+SUMIF('WW Spending Projected'!$B$60:$B$99,'WW Spending Total'!$B70,'WW Spending Projected'!X$60:X$99)</f>
        <v>0</v>
      </c>
      <c r="Y70" s="104">
        <f>SUMIF('WW Spending Actual'!$B$58:$B$97,'WW Spending Total'!$B70,'WW Spending Actual'!Y$58:Y$97)+SUMIF('WW Spending Projected'!$B$60:$B$99,'WW Spending Total'!$B70,'WW Spending Projected'!Y$60:Y$99)</f>
        <v>0</v>
      </c>
      <c r="Z70" s="104">
        <f>SUMIF('WW Spending Actual'!$B$58:$B$97,'WW Spending Total'!$B70,'WW Spending Actual'!Z$58:Z$97)+SUMIF('WW Spending Projected'!$B$60:$B$99,'WW Spending Total'!$B70,'WW Spending Projected'!Z$60:Z$99)</f>
        <v>0</v>
      </c>
      <c r="AA70" s="104">
        <f>SUMIF('WW Spending Actual'!$B$58:$B$97,'WW Spending Total'!$B70,'WW Spending Actual'!AA$58:AA$97)+SUMIF('WW Spending Projected'!$B$60:$B$99,'WW Spending Total'!$B70,'WW Spending Projected'!AA$60:AA$99)</f>
        <v>0</v>
      </c>
      <c r="AB70" s="104">
        <f>SUMIF('WW Spending Actual'!$B$58:$B$97,'WW Spending Total'!$B70,'WW Spending Actual'!AB$58:AB$97)+SUMIF('WW Spending Projected'!$B$60:$B$99,'WW Spending Total'!$B70,'WW Spending Projected'!AB$60:AB$99)</f>
        <v>0</v>
      </c>
      <c r="AC70" s="104">
        <f>SUMIF('WW Spending Actual'!$B$58:$B$97,'WW Spending Total'!$B70,'WW Spending Actual'!AC$58:AC$97)+SUMIF('WW Spending Projected'!$B$60:$B$99,'WW Spending Total'!$B70,'WW Spending Projected'!AC$60:AC$99)</f>
        <v>0</v>
      </c>
      <c r="AD70" s="104">
        <f>SUMIF('WW Spending Actual'!$B$58:$B$97,'WW Spending Total'!$B70,'WW Spending Actual'!AD$58:AD$97)+SUMIF('WW Spending Projected'!$B$60:$B$99,'WW Spending Total'!$B70,'WW Spending Projected'!AD$60:AD$99)</f>
        <v>0</v>
      </c>
      <c r="AE70" s="104">
        <f>SUMIF('WW Spending Actual'!$B$58:$B$97,'WW Spending Total'!$B70,'WW Spending Actual'!AE$58:AE$97)+SUMIF('WW Spending Projected'!$B$60:$B$99,'WW Spending Total'!$B70,'WW Spending Projected'!AE$60:AE$99)</f>
        <v>0</v>
      </c>
      <c r="AF70" s="104">
        <f>SUMIF('WW Spending Actual'!$B$58:$B$97,'WW Spending Total'!$B70,'WW Spending Actual'!AF$58:AF$97)+SUMIF('WW Spending Projected'!$B$60:$B$99,'WW Spending Total'!$B70,'WW Spending Projected'!AF$60:AF$99)</f>
        <v>0</v>
      </c>
      <c r="AG70" s="105">
        <f>SUMIF('WW Spending Actual'!$B$58:$B$97,'WW Spending Total'!$B70,'WW Spending Actual'!AG$58:AG$97)+SUMIF('WW Spending Projected'!$B$60:$B$99,'WW Spending Total'!$B70,'WW Spending Projected'!AG$60:AG$99)</f>
        <v>0</v>
      </c>
    </row>
    <row r="71" spans="2:33" hidden="1" x14ac:dyDescent="0.2">
      <c r="B71" s="59" t="str">
        <f>IFERROR(VLOOKUP(C71,'MEG Def'!$A$35:$B$40,2),"")</f>
        <v/>
      </c>
      <c r="C71" s="58"/>
      <c r="D71" s="103">
        <f>SUMIF('WW Spending Actual'!$B$58:$B$97,'WW Spending Total'!$B71,'WW Spending Actual'!D$58:D$97)+SUMIF('WW Spending Projected'!$B$60:$B$99,'WW Spending Total'!$B71,'WW Spending Projected'!D$60:D$99)</f>
        <v>0</v>
      </c>
      <c r="E71" s="104">
        <f>SUMIF('WW Spending Actual'!$B$58:$B$97,'WW Spending Total'!$B71,'WW Spending Actual'!E$58:E$97)+SUMIF('WW Spending Projected'!$B$60:$B$99,'WW Spending Total'!$B71,'WW Spending Projected'!E$60:E$99)</f>
        <v>0</v>
      </c>
      <c r="F71" s="104">
        <f>SUMIF('WW Spending Actual'!$B$58:$B$97,'WW Spending Total'!$B71,'WW Spending Actual'!F$58:F$97)+SUMIF('WW Spending Projected'!$B$60:$B$99,'WW Spending Total'!$B71,'WW Spending Projected'!F$60:F$99)</f>
        <v>0</v>
      </c>
      <c r="G71" s="104">
        <f>SUMIF('WW Spending Actual'!$B$58:$B$97,'WW Spending Total'!$B71,'WW Spending Actual'!G$58:G$97)+SUMIF('WW Spending Projected'!$B$60:$B$99,'WW Spending Total'!$B71,'WW Spending Projected'!G$60:G$99)</f>
        <v>0</v>
      </c>
      <c r="H71" s="104">
        <f>SUMIF('WW Spending Actual'!$B$58:$B$97,'WW Spending Total'!$B71,'WW Spending Actual'!H$58:H$97)+SUMIF('WW Spending Projected'!$B$60:$B$99,'WW Spending Total'!$B71,'WW Spending Projected'!H$60:H$99)</f>
        <v>0</v>
      </c>
      <c r="I71" s="104">
        <f>SUMIF('WW Spending Actual'!$B$58:$B$97,'WW Spending Total'!$B71,'WW Spending Actual'!I$58:I$97)+SUMIF('WW Spending Projected'!$B$60:$B$99,'WW Spending Total'!$B71,'WW Spending Projected'!I$60:I$99)</f>
        <v>0</v>
      </c>
      <c r="J71" s="104">
        <f>SUMIF('WW Spending Actual'!$B$58:$B$97,'WW Spending Total'!$B71,'WW Spending Actual'!J$58:J$97)+SUMIF('WW Spending Projected'!$B$60:$B$99,'WW Spending Total'!$B71,'WW Spending Projected'!J$60:J$99)</f>
        <v>0</v>
      </c>
      <c r="K71" s="104">
        <f>SUMIF('WW Spending Actual'!$B$58:$B$97,'WW Spending Total'!$B71,'WW Spending Actual'!K$58:K$97)+SUMIF('WW Spending Projected'!$B$60:$B$99,'WW Spending Total'!$B71,'WW Spending Projected'!K$60:K$99)</f>
        <v>0</v>
      </c>
      <c r="L71" s="104">
        <f>SUMIF('WW Spending Actual'!$B$58:$B$97,'WW Spending Total'!$B71,'WW Spending Actual'!L$58:L$97)+SUMIF('WW Spending Projected'!$B$60:$B$99,'WW Spending Total'!$B71,'WW Spending Projected'!L$60:L$99)</f>
        <v>0</v>
      </c>
      <c r="M71" s="104">
        <f>SUMIF('WW Spending Actual'!$B$58:$B$97,'WW Spending Total'!$B71,'WW Spending Actual'!M$58:M$97)+SUMIF('WW Spending Projected'!$B$60:$B$99,'WW Spending Total'!$B71,'WW Spending Projected'!M$60:M$99)</f>
        <v>0</v>
      </c>
      <c r="N71" s="104">
        <f>SUMIF('WW Spending Actual'!$B$58:$B$97,'WW Spending Total'!$B71,'WW Spending Actual'!N$58:N$97)+SUMIF('WW Spending Projected'!$B$60:$B$99,'WW Spending Total'!$B71,'WW Spending Projected'!N$60:N$99)</f>
        <v>0</v>
      </c>
      <c r="O71" s="104">
        <f>SUMIF('WW Spending Actual'!$B$58:$B$97,'WW Spending Total'!$B71,'WW Spending Actual'!O$58:O$97)+SUMIF('WW Spending Projected'!$B$60:$B$99,'WW Spending Total'!$B71,'WW Spending Projected'!O$60:O$99)</f>
        <v>0</v>
      </c>
      <c r="P71" s="104">
        <f>SUMIF('WW Spending Actual'!$B$58:$B$97,'WW Spending Total'!$B71,'WW Spending Actual'!P$58:P$97)+SUMIF('WW Spending Projected'!$B$60:$B$99,'WW Spending Total'!$B71,'WW Spending Projected'!P$60:P$99)</f>
        <v>0</v>
      </c>
      <c r="Q71" s="104">
        <f>SUMIF('WW Spending Actual'!$B$58:$B$97,'WW Spending Total'!$B71,'WW Spending Actual'!Q$58:Q$97)+SUMIF('WW Spending Projected'!$B$60:$B$99,'WW Spending Total'!$B71,'WW Spending Projected'!Q$60:Q$99)</f>
        <v>0</v>
      </c>
      <c r="R71" s="104">
        <f>SUMIF('WW Spending Actual'!$B$58:$B$97,'WW Spending Total'!$B71,'WW Spending Actual'!R$58:R$97)+SUMIF('WW Spending Projected'!$B$60:$B$99,'WW Spending Total'!$B71,'WW Spending Projected'!R$60:R$99)</f>
        <v>0</v>
      </c>
      <c r="S71" s="104">
        <f>SUMIF('WW Spending Actual'!$B$58:$B$97,'WW Spending Total'!$B71,'WW Spending Actual'!S$58:S$97)+SUMIF('WW Spending Projected'!$B$60:$B$99,'WW Spending Total'!$B71,'WW Spending Projected'!S$60:S$99)</f>
        <v>0</v>
      </c>
      <c r="T71" s="104">
        <f>SUMIF('WW Spending Actual'!$B$58:$B$97,'WW Spending Total'!$B71,'WW Spending Actual'!T$58:T$97)+SUMIF('WW Spending Projected'!$B$60:$B$99,'WW Spending Total'!$B71,'WW Spending Projected'!T$60:T$99)</f>
        <v>0</v>
      </c>
      <c r="U71" s="104">
        <f>SUMIF('WW Spending Actual'!$B$58:$B$97,'WW Spending Total'!$B71,'WW Spending Actual'!U$58:U$97)+SUMIF('WW Spending Projected'!$B$60:$B$99,'WW Spending Total'!$B71,'WW Spending Projected'!U$60:U$99)</f>
        <v>0</v>
      </c>
      <c r="V71" s="104">
        <f>SUMIF('WW Spending Actual'!$B$58:$B$97,'WW Spending Total'!$B71,'WW Spending Actual'!V$58:V$97)+SUMIF('WW Spending Projected'!$B$60:$B$99,'WW Spending Total'!$B71,'WW Spending Projected'!V$60:V$99)</f>
        <v>0</v>
      </c>
      <c r="W71" s="104">
        <f>SUMIF('WW Spending Actual'!$B$58:$B$97,'WW Spending Total'!$B71,'WW Spending Actual'!W$58:W$97)+SUMIF('WW Spending Projected'!$B$60:$B$99,'WW Spending Total'!$B71,'WW Spending Projected'!W$60:W$99)</f>
        <v>0</v>
      </c>
      <c r="X71" s="104">
        <f>SUMIF('WW Spending Actual'!$B$58:$B$97,'WW Spending Total'!$B71,'WW Spending Actual'!X$58:X$97)+SUMIF('WW Spending Projected'!$B$60:$B$99,'WW Spending Total'!$B71,'WW Spending Projected'!X$60:X$99)</f>
        <v>0</v>
      </c>
      <c r="Y71" s="104">
        <f>SUMIF('WW Spending Actual'!$B$58:$B$97,'WW Spending Total'!$B71,'WW Spending Actual'!Y$58:Y$97)+SUMIF('WW Spending Projected'!$B$60:$B$99,'WW Spending Total'!$B71,'WW Spending Projected'!Y$60:Y$99)</f>
        <v>0</v>
      </c>
      <c r="Z71" s="104">
        <f>SUMIF('WW Spending Actual'!$B$58:$B$97,'WW Spending Total'!$B71,'WW Spending Actual'!Z$58:Z$97)+SUMIF('WW Spending Projected'!$B$60:$B$99,'WW Spending Total'!$B71,'WW Spending Projected'!Z$60:Z$99)</f>
        <v>0</v>
      </c>
      <c r="AA71" s="104">
        <f>SUMIF('WW Spending Actual'!$B$58:$B$97,'WW Spending Total'!$B71,'WW Spending Actual'!AA$58:AA$97)+SUMIF('WW Spending Projected'!$B$60:$B$99,'WW Spending Total'!$B71,'WW Spending Projected'!AA$60:AA$99)</f>
        <v>0</v>
      </c>
      <c r="AB71" s="104">
        <f>SUMIF('WW Spending Actual'!$B$58:$B$97,'WW Spending Total'!$B71,'WW Spending Actual'!AB$58:AB$97)+SUMIF('WW Spending Projected'!$B$60:$B$99,'WW Spending Total'!$B71,'WW Spending Projected'!AB$60:AB$99)</f>
        <v>0</v>
      </c>
      <c r="AC71" s="104">
        <f>SUMIF('WW Spending Actual'!$B$58:$B$97,'WW Spending Total'!$B71,'WW Spending Actual'!AC$58:AC$97)+SUMIF('WW Spending Projected'!$B$60:$B$99,'WW Spending Total'!$B71,'WW Spending Projected'!AC$60:AC$99)</f>
        <v>0</v>
      </c>
      <c r="AD71" s="104">
        <f>SUMIF('WW Spending Actual'!$B$58:$B$97,'WW Spending Total'!$B71,'WW Spending Actual'!AD$58:AD$97)+SUMIF('WW Spending Projected'!$B$60:$B$99,'WW Spending Total'!$B71,'WW Spending Projected'!AD$60:AD$99)</f>
        <v>0</v>
      </c>
      <c r="AE71" s="104">
        <f>SUMIF('WW Spending Actual'!$B$58:$B$97,'WW Spending Total'!$B71,'WW Spending Actual'!AE$58:AE$97)+SUMIF('WW Spending Projected'!$B$60:$B$99,'WW Spending Total'!$B71,'WW Spending Projected'!AE$60:AE$99)</f>
        <v>0</v>
      </c>
      <c r="AF71" s="104">
        <f>SUMIF('WW Spending Actual'!$B$58:$B$97,'WW Spending Total'!$B71,'WW Spending Actual'!AF$58:AF$97)+SUMIF('WW Spending Projected'!$B$60:$B$99,'WW Spending Total'!$B71,'WW Spending Projected'!AF$60:AF$99)</f>
        <v>0</v>
      </c>
      <c r="AG71" s="105">
        <f>SUMIF('WW Spending Actual'!$B$58:$B$97,'WW Spending Total'!$B71,'WW Spending Actual'!AG$58:AG$97)+SUMIF('WW Spending Projected'!$B$60:$B$99,'WW Spending Total'!$B71,'WW Spending Projected'!AG$60:AG$99)</f>
        <v>0</v>
      </c>
    </row>
    <row r="72" spans="2:33" hidden="1" x14ac:dyDescent="0.2">
      <c r="B72" s="59" t="str">
        <f>IFERROR(VLOOKUP(C72,'MEG Def'!$A$35:$B$40,2),"")</f>
        <v/>
      </c>
      <c r="C72" s="58"/>
      <c r="D72" s="103">
        <f>SUMIF('WW Spending Actual'!$B$58:$B$97,'WW Spending Total'!$B72,'WW Spending Actual'!D$58:D$97)+SUMIF('WW Spending Projected'!$B$60:$B$99,'WW Spending Total'!$B72,'WW Spending Projected'!D$60:D$99)</f>
        <v>0</v>
      </c>
      <c r="E72" s="104">
        <f>SUMIF('WW Spending Actual'!$B$58:$B$97,'WW Spending Total'!$B72,'WW Spending Actual'!E$58:E$97)+SUMIF('WW Spending Projected'!$B$60:$B$99,'WW Spending Total'!$B72,'WW Spending Projected'!E$60:E$99)</f>
        <v>0</v>
      </c>
      <c r="F72" s="104">
        <f>SUMIF('WW Spending Actual'!$B$58:$B$97,'WW Spending Total'!$B72,'WW Spending Actual'!F$58:F$97)+SUMIF('WW Spending Projected'!$B$60:$B$99,'WW Spending Total'!$B72,'WW Spending Projected'!F$60:F$99)</f>
        <v>0</v>
      </c>
      <c r="G72" s="104">
        <f>SUMIF('WW Spending Actual'!$B$58:$B$97,'WW Spending Total'!$B72,'WW Spending Actual'!G$58:G$97)+SUMIF('WW Spending Projected'!$B$60:$B$99,'WW Spending Total'!$B72,'WW Spending Projected'!G$60:G$99)</f>
        <v>0</v>
      </c>
      <c r="H72" s="104">
        <f>SUMIF('WW Spending Actual'!$B$58:$B$97,'WW Spending Total'!$B72,'WW Spending Actual'!H$58:H$97)+SUMIF('WW Spending Projected'!$B$60:$B$99,'WW Spending Total'!$B72,'WW Spending Projected'!H$60:H$99)</f>
        <v>0</v>
      </c>
      <c r="I72" s="104">
        <f>SUMIF('WW Spending Actual'!$B$58:$B$97,'WW Spending Total'!$B72,'WW Spending Actual'!I$58:I$97)+SUMIF('WW Spending Projected'!$B$60:$B$99,'WW Spending Total'!$B72,'WW Spending Projected'!I$60:I$99)</f>
        <v>0</v>
      </c>
      <c r="J72" s="104">
        <f>SUMIF('WW Spending Actual'!$B$58:$B$97,'WW Spending Total'!$B72,'WW Spending Actual'!J$58:J$97)+SUMIF('WW Spending Projected'!$B$60:$B$99,'WW Spending Total'!$B72,'WW Spending Projected'!J$60:J$99)</f>
        <v>0</v>
      </c>
      <c r="K72" s="104">
        <f>SUMIF('WW Spending Actual'!$B$58:$B$97,'WW Spending Total'!$B72,'WW Spending Actual'!K$58:K$97)+SUMIF('WW Spending Projected'!$B$60:$B$99,'WW Spending Total'!$B72,'WW Spending Projected'!K$60:K$99)</f>
        <v>0</v>
      </c>
      <c r="L72" s="104">
        <f>SUMIF('WW Spending Actual'!$B$58:$B$97,'WW Spending Total'!$B72,'WW Spending Actual'!L$58:L$97)+SUMIF('WW Spending Projected'!$B$60:$B$99,'WW Spending Total'!$B72,'WW Spending Projected'!L$60:L$99)</f>
        <v>0</v>
      </c>
      <c r="M72" s="104">
        <f>SUMIF('WW Spending Actual'!$B$58:$B$97,'WW Spending Total'!$B72,'WW Spending Actual'!M$58:M$97)+SUMIF('WW Spending Projected'!$B$60:$B$99,'WW Spending Total'!$B72,'WW Spending Projected'!M$60:M$99)</f>
        <v>0</v>
      </c>
      <c r="N72" s="104">
        <f>SUMIF('WW Spending Actual'!$B$58:$B$97,'WW Spending Total'!$B72,'WW Spending Actual'!N$58:N$97)+SUMIF('WW Spending Projected'!$B$60:$B$99,'WW Spending Total'!$B72,'WW Spending Projected'!N$60:N$99)</f>
        <v>0</v>
      </c>
      <c r="O72" s="104">
        <f>SUMIF('WW Spending Actual'!$B$58:$B$97,'WW Spending Total'!$B72,'WW Spending Actual'!O$58:O$97)+SUMIF('WW Spending Projected'!$B$60:$B$99,'WW Spending Total'!$B72,'WW Spending Projected'!O$60:O$99)</f>
        <v>0</v>
      </c>
      <c r="P72" s="104">
        <f>SUMIF('WW Spending Actual'!$B$58:$B$97,'WW Spending Total'!$B72,'WW Spending Actual'!P$58:P$97)+SUMIF('WW Spending Projected'!$B$60:$B$99,'WW Spending Total'!$B72,'WW Spending Projected'!P$60:P$99)</f>
        <v>0</v>
      </c>
      <c r="Q72" s="104">
        <f>SUMIF('WW Spending Actual'!$B$58:$B$97,'WW Spending Total'!$B72,'WW Spending Actual'!Q$58:Q$97)+SUMIF('WW Spending Projected'!$B$60:$B$99,'WW Spending Total'!$B72,'WW Spending Projected'!Q$60:Q$99)</f>
        <v>0</v>
      </c>
      <c r="R72" s="104">
        <f>SUMIF('WW Spending Actual'!$B$58:$B$97,'WW Spending Total'!$B72,'WW Spending Actual'!R$58:R$97)+SUMIF('WW Spending Projected'!$B$60:$B$99,'WW Spending Total'!$B72,'WW Spending Projected'!R$60:R$99)</f>
        <v>0</v>
      </c>
      <c r="S72" s="104">
        <f>SUMIF('WW Spending Actual'!$B$58:$B$97,'WW Spending Total'!$B72,'WW Spending Actual'!S$58:S$97)+SUMIF('WW Spending Projected'!$B$60:$B$99,'WW Spending Total'!$B72,'WW Spending Projected'!S$60:S$99)</f>
        <v>0</v>
      </c>
      <c r="T72" s="104">
        <f>SUMIF('WW Spending Actual'!$B$58:$B$97,'WW Spending Total'!$B72,'WW Spending Actual'!T$58:T$97)+SUMIF('WW Spending Projected'!$B$60:$B$99,'WW Spending Total'!$B72,'WW Spending Projected'!T$60:T$99)</f>
        <v>0</v>
      </c>
      <c r="U72" s="104">
        <f>SUMIF('WW Spending Actual'!$B$58:$B$97,'WW Spending Total'!$B72,'WW Spending Actual'!U$58:U$97)+SUMIF('WW Spending Projected'!$B$60:$B$99,'WW Spending Total'!$B72,'WW Spending Projected'!U$60:U$99)</f>
        <v>0</v>
      </c>
      <c r="V72" s="104">
        <f>SUMIF('WW Spending Actual'!$B$58:$B$97,'WW Spending Total'!$B72,'WW Spending Actual'!V$58:V$97)+SUMIF('WW Spending Projected'!$B$60:$B$99,'WW Spending Total'!$B72,'WW Spending Projected'!V$60:V$99)</f>
        <v>0</v>
      </c>
      <c r="W72" s="104">
        <f>SUMIF('WW Spending Actual'!$B$58:$B$97,'WW Spending Total'!$B72,'WW Spending Actual'!W$58:W$97)+SUMIF('WW Spending Projected'!$B$60:$B$99,'WW Spending Total'!$B72,'WW Spending Projected'!W$60:W$99)</f>
        <v>0</v>
      </c>
      <c r="X72" s="104">
        <f>SUMIF('WW Spending Actual'!$B$58:$B$97,'WW Spending Total'!$B72,'WW Spending Actual'!X$58:X$97)+SUMIF('WW Spending Projected'!$B$60:$B$99,'WW Spending Total'!$B72,'WW Spending Projected'!X$60:X$99)</f>
        <v>0</v>
      </c>
      <c r="Y72" s="104">
        <f>SUMIF('WW Spending Actual'!$B$58:$B$97,'WW Spending Total'!$B72,'WW Spending Actual'!Y$58:Y$97)+SUMIF('WW Spending Projected'!$B$60:$B$99,'WW Spending Total'!$B72,'WW Spending Projected'!Y$60:Y$99)</f>
        <v>0</v>
      </c>
      <c r="Z72" s="104">
        <f>SUMIF('WW Spending Actual'!$B$58:$B$97,'WW Spending Total'!$B72,'WW Spending Actual'!Z$58:Z$97)+SUMIF('WW Spending Projected'!$B$60:$B$99,'WW Spending Total'!$B72,'WW Spending Projected'!Z$60:Z$99)</f>
        <v>0</v>
      </c>
      <c r="AA72" s="104">
        <f>SUMIF('WW Spending Actual'!$B$58:$B$97,'WW Spending Total'!$B72,'WW Spending Actual'!AA$58:AA$97)+SUMIF('WW Spending Projected'!$B$60:$B$99,'WW Spending Total'!$B72,'WW Spending Projected'!AA$60:AA$99)</f>
        <v>0</v>
      </c>
      <c r="AB72" s="104">
        <f>SUMIF('WW Spending Actual'!$B$58:$B$97,'WW Spending Total'!$B72,'WW Spending Actual'!AB$58:AB$97)+SUMIF('WW Spending Projected'!$B$60:$B$99,'WW Spending Total'!$B72,'WW Spending Projected'!AB$60:AB$99)</f>
        <v>0</v>
      </c>
      <c r="AC72" s="104">
        <f>SUMIF('WW Spending Actual'!$B$58:$B$97,'WW Spending Total'!$B72,'WW Spending Actual'!AC$58:AC$97)+SUMIF('WW Spending Projected'!$B$60:$B$99,'WW Spending Total'!$B72,'WW Spending Projected'!AC$60:AC$99)</f>
        <v>0</v>
      </c>
      <c r="AD72" s="104">
        <f>SUMIF('WW Spending Actual'!$B$58:$B$97,'WW Spending Total'!$B72,'WW Spending Actual'!AD$58:AD$97)+SUMIF('WW Spending Projected'!$B$60:$B$99,'WW Spending Total'!$B72,'WW Spending Projected'!AD$60:AD$99)</f>
        <v>0</v>
      </c>
      <c r="AE72" s="104">
        <f>SUMIF('WW Spending Actual'!$B$58:$B$97,'WW Spending Total'!$B72,'WW Spending Actual'!AE$58:AE$97)+SUMIF('WW Spending Projected'!$B$60:$B$99,'WW Spending Total'!$B72,'WW Spending Projected'!AE$60:AE$99)</f>
        <v>0</v>
      </c>
      <c r="AF72" s="104">
        <f>SUMIF('WW Spending Actual'!$B$58:$B$97,'WW Spending Total'!$B72,'WW Spending Actual'!AF$58:AF$97)+SUMIF('WW Spending Projected'!$B$60:$B$99,'WW Spending Total'!$B72,'WW Spending Projected'!AF$60:AF$99)</f>
        <v>0</v>
      </c>
      <c r="AG72" s="105">
        <f>SUMIF('WW Spending Actual'!$B$58:$B$97,'WW Spending Total'!$B72,'WW Spending Actual'!AG$58:AG$97)+SUMIF('WW Spending Projected'!$B$60:$B$99,'WW Spending Total'!$B72,'WW Spending Projected'!AG$60:AG$99)</f>
        <v>0</v>
      </c>
    </row>
    <row r="73" spans="2:33" hidden="1" x14ac:dyDescent="0.2">
      <c r="B73" s="59" t="str">
        <f>IFERROR(VLOOKUP(C73,'MEG Def'!$A$35:$B$40,2),"")</f>
        <v/>
      </c>
      <c r="C73" s="58"/>
      <c r="D73" s="103">
        <f>SUMIF('WW Spending Actual'!$B$58:$B$97,'WW Spending Total'!$B73,'WW Spending Actual'!D$58:D$97)+SUMIF('WW Spending Projected'!$B$60:$B$99,'WW Spending Total'!$B73,'WW Spending Projected'!D$60:D$99)</f>
        <v>0</v>
      </c>
      <c r="E73" s="104">
        <f>SUMIF('WW Spending Actual'!$B$58:$B$97,'WW Spending Total'!$B73,'WW Spending Actual'!E$58:E$97)+SUMIF('WW Spending Projected'!$B$60:$B$99,'WW Spending Total'!$B73,'WW Spending Projected'!E$60:E$99)</f>
        <v>0</v>
      </c>
      <c r="F73" s="104">
        <f>SUMIF('WW Spending Actual'!$B$58:$B$97,'WW Spending Total'!$B73,'WW Spending Actual'!F$58:F$97)+SUMIF('WW Spending Projected'!$B$60:$B$99,'WW Spending Total'!$B73,'WW Spending Projected'!F$60:F$99)</f>
        <v>0</v>
      </c>
      <c r="G73" s="104">
        <f>SUMIF('WW Spending Actual'!$B$58:$B$97,'WW Spending Total'!$B73,'WW Spending Actual'!G$58:G$97)+SUMIF('WW Spending Projected'!$B$60:$B$99,'WW Spending Total'!$B73,'WW Spending Projected'!G$60:G$99)</f>
        <v>0</v>
      </c>
      <c r="H73" s="104">
        <f>SUMIF('WW Spending Actual'!$B$58:$B$97,'WW Spending Total'!$B73,'WW Spending Actual'!H$58:H$97)+SUMIF('WW Spending Projected'!$B$60:$B$99,'WW Spending Total'!$B73,'WW Spending Projected'!H$60:H$99)</f>
        <v>0</v>
      </c>
      <c r="I73" s="104">
        <f>SUMIF('WW Spending Actual'!$B$58:$B$97,'WW Spending Total'!$B73,'WW Spending Actual'!I$58:I$97)+SUMIF('WW Spending Projected'!$B$60:$B$99,'WW Spending Total'!$B73,'WW Spending Projected'!I$60:I$99)</f>
        <v>0</v>
      </c>
      <c r="J73" s="104">
        <f>SUMIF('WW Spending Actual'!$B$58:$B$97,'WW Spending Total'!$B73,'WW Spending Actual'!J$58:J$97)+SUMIF('WW Spending Projected'!$B$60:$B$99,'WW Spending Total'!$B73,'WW Spending Projected'!J$60:J$99)</f>
        <v>0</v>
      </c>
      <c r="K73" s="104">
        <f>SUMIF('WW Spending Actual'!$B$58:$B$97,'WW Spending Total'!$B73,'WW Spending Actual'!K$58:K$97)+SUMIF('WW Spending Projected'!$B$60:$B$99,'WW Spending Total'!$B73,'WW Spending Projected'!K$60:K$99)</f>
        <v>0</v>
      </c>
      <c r="L73" s="104">
        <f>SUMIF('WW Spending Actual'!$B$58:$B$97,'WW Spending Total'!$B73,'WW Spending Actual'!L$58:L$97)+SUMIF('WW Spending Projected'!$B$60:$B$99,'WW Spending Total'!$B73,'WW Spending Projected'!L$60:L$99)</f>
        <v>0</v>
      </c>
      <c r="M73" s="104">
        <f>SUMIF('WW Spending Actual'!$B$58:$B$97,'WW Spending Total'!$B73,'WW Spending Actual'!M$58:M$97)+SUMIF('WW Spending Projected'!$B$60:$B$99,'WW Spending Total'!$B73,'WW Spending Projected'!M$60:M$99)</f>
        <v>0</v>
      </c>
      <c r="N73" s="104">
        <f>SUMIF('WW Spending Actual'!$B$58:$B$97,'WW Spending Total'!$B73,'WW Spending Actual'!N$58:N$97)+SUMIF('WW Spending Projected'!$B$60:$B$99,'WW Spending Total'!$B73,'WW Spending Projected'!N$60:N$99)</f>
        <v>0</v>
      </c>
      <c r="O73" s="104">
        <f>SUMIF('WW Spending Actual'!$B$58:$B$97,'WW Spending Total'!$B73,'WW Spending Actual'!O$58:O$97)+SUMIF('WW Spending Projected'!$B$60:$B$99,'WW Spending Total'!$B73,'WW Spending Projected'!O$60:O$99)</f>
        <v>0</v>
      </c>
      <c r="P73" s="104">
        <f>SUMIF('WW Spending Actual'!$B$58:$B$97,'WW Spending Total'!$B73,'WW Spending Actual'!P$58:P$97)+SUMIF('WW Spending Projected'!$B$60:$B$99,'WW Spending Total'!$B73,'WW Spending Projected'!P$60:P$99)</f>
        <v>0</v>
      </c>
      <c r="Q73" s="104">
        <f>SUMIF('WW Spending Actual'!$B$58:$B$97,'WW Spending Total'!$B73,'WW Spending Actual'!Q$58:Q$97)+SUMIF('WW Spending Projected'!$B$60:$B$99,'WW Spending Total'!$B73,'WW Spending Projected'!Q$60:Q$99)</f>
        <v>0</v>
      </c>
      <c r="R73" s="104">
        <f>SUMIF('WW Spending Actual'!$B$58:$B$97,'WW Spending Total'!$B73,'WW Spending Actual'!R$58:R$97)+SUMIF('WW Spending Projected'!$B$60:$B$99,'WW Spending Total'!$B73,'WW Spending Projected'!R$60:R$99)</f>
        <v>0</v>
      </c>
      <c r="S73" s="104">
        <f>SUMIF('WW Spending Actual'!$B$58:$B$97,'WW Spending Total'!$B73,'WW Spending Actual'!S$58:S$97)+SUMIF('WW Spending Projected'!$B$60:$B$99,'WW Spending Total'!$B73,'WW Spending Projected'!S$60:S$99)</f>
        <v>0</v>
      </c>
      <c r="T73" s="104">
        <f>SUMIF('WW Spending Actual'!$B$58:$B$97,'WW Spending Total'!$B73,'WW Spending Actual'!T$58:T$97)+SUMIF('WW Spending Projected'!$B$60:$B$99,'WW Spending Total'!$B73,'WW Spending Projected'!T$60:T$99)</f>
        <v>0</v>
      </c>
      <c r="U73" s="104">
        <f>SUMIF('WW Spending Actual'!$B$58:$B$97,'WW Spending Total'!$B73,'WW Spending Actual'!U$58:U$97)+SUMIF('WW Spending Projected'!$B$60:$B$99,'WW Spending Total'!$B73,'WW Spending Projected'!U$60:U$99)</f>
        <v>0</v>
      </c>
      <c r="V73" s="104">
        <f>SUMIF('WW Spending Actual'!$B$58:$B$97,'WW Spending Total'!$B73,'WW Spending Actual'!V$58:V$97)+SUMIF('WW Spending Projected'!$B$60:$B$99,'WW Spending Total'!$B73,'WW Spending Projected'!V$60:V$99)</f>
        <v>0</v>
      </c>
      <c r="W73" s="104">
        <f>SUMIF('WW Spending Actual'!$B$58:$B$97,'WW Spending Total'!$B73,'WW Spending Actual'!W$58:W$97)+SUMIF('WW Spending Projected'!$B$60:$B$99,'WW Spending Total'!$B73,'WW Spending Projected'!W$60:W$99)</f>
        <v>0</v>
      </c>
      <c r="X73" s="104">
        <f>SUMIF('WW Spending Actual'!$B$58:$B$97,'WW Spending Total'!$B73,'WW Spending Actual'!X$58:X$97)+SUMIF('WW Spending Projected'!$B$60:$B$99,'WW Spending Total'!$B73,'WW Spending Projected'!X$60:X$99)</f>
        <v>0</v>
      </c>
      <c r="Y73" s="104">
        <f>SUMIF('WW Spending Actual'!$B$58:$B$97,'WW Spending Total'!$B73,'WW Spending Actual'!Y$58:Y$97)+SUMIF('WW Spending Projected'!$B$60:$B$99,'WW Spending Total'!$B73,'WW Spending Projected'!Y$60:Y$99)</f>
        <v>0</v>
      </c>
      <c r="Z73" s="104">
        <f>SUMIF('WW Spending Actual'!$B$58:$B$97,'WW Spending Total'!$B73,'WW Spending Actual'!Z$58:Z$97)+SUMIF('WW Spending Projected'!$B$60:$B$99,'WW Spending Total'!$B73,'WW Spending Projected'!Z$60:Z$99)</f>
        <v>0</v>
      </c>
      <c r="AA73" s="104">
        <f>SUMIF('WW Spending Actual'!$B$58:$B$97,'WW Spending Total'!$B73,'WW Spending Actual'!AA$58:AA$97)+SUMIF('WW Spending Projected'!$B$60:$B$99,'WW Spending Total'!$B73,'WW Spending Projected'!AA$60:AA$99)</f>
        <v>0</v>
      </c>
      <c r="AB73" s="104">
        <f>SUMIF('WW Spending Actual'!$B$58:$B$97,'WW Spending Total'!$B73,'WW Spending Actual'!AB$58:AB$97)+SUMIF('WW Spending Projected'!$B$60:$B$99,'WW Spending Total'!$B73,'WW Spending Projected'!AB$60:AB$99)</f>
        <v>0</v>
      </c>
      <c r="AC73" s="104">
        <f>SUMIF('WW Spending Actual'!$B$58:$B$97,'WW Spending Total'!$B73,'WW Spending Actual'!AC$58:AC$97)+SUMIF('WW Spending Projected'!$B$60:$B$99,'WW Spending Total'!$B73,'WW Spending Projected'!AC$60:AC$99)</f>
        <v>0</v>
      </c>
      <c r="AD73" s="104">
        <f>SUMIF('WW Spending Actual'!$B$58:$B$97,'WW Spending Total'!$B73,'WW Spending Actual'!AD$58:AD$97)+SUMIF('WW Spending Projected'!$B$60:$B$99,'WW Spending Total'!$B73,'WW Spending Projected'!AD$60:AD$99)</f>
        <v>0</v>
      </c>
      <c r="AE73" s="104">
        <f>SUMIF('WW Spending Actual'!$B$58:$B$97,'WW Spending Total'!$B73,'WW Spending Actual'!AE$58:AE$97)+SUMIF('WW Spending Projected'!$B$60:$B$99,'WW Spending Total'!$B73,'WW Spending Projected'!AE$60:AE$99)</f>
        <v>0</v>
      </c>
      <c r="AF73" s="104">
        <f>SUMIF('WW Spending Actual'!$B$58:$B$97,'WW Spending Total'!$B73,'WW Spending Actual'!AF$58:AF$97)+SUMIF('WW Spending Projected'!$B$60:$B$99,'WW Spending Total'!$B73,'WW Spending Projected'!AF$60:AF$99)</f>
        <v>0</v>
      </c>
      <c r="AG73" s="105">
        <f>SUMIF('WW Spending Actual'!$B$58:$B$97,'WW Spending Total'!$B73,'WW Spending Actual'!AG$58:AG$97)+SUMIF('WW Spending Projected'!$B$60:$B$99,'WW Spending Total'!$B73,'WW Spending Projected'!AG$60:AG$99)</f>
        <v>0</v>
      </c>
    </row>
    <row r="74" spans="2:33" hidden="1" x14ac:dyDescent="0.2">
      <c r="B74" s="59" t="str">
        <f>IFERROR(VLOOKUP(C74,'MEG Def'!$A$35:$B$40,2),"")</f>
        <v/>
      </c>
      <c r="C74" s="57"/>
      <c r="D74" s="103">
        <f>SUMIF('WW Spending Actual'!$B$58:$B$97,'WW Spending Total'!$B74,'WW Spending Actual'!D$58:D$97)+SUMIF('WW Spending Projected'!$B$60:$B$99,'WW Spending Total'!$B74,'WW Spending Projected'!D$60:D$99)</f>
        <v>0</v>
      </c>
      <c r="E74" s="104">
        <f>SUMIF('WW Spending Actual'!$B$58:$B$97,'WW Spending Total'!$B74,'WW Spending Actual'!E$58:E$97)+SUMIF('WW Spending Projected'!$B$60:$B$99,'WW Spending Total'!$B74,'WW Spending Projected'!E$60:E$99)</f>
        <v>0</v>
      </c>
      <c r="F74" s="104">
        <f>SUMIF('WW Spending Actual'!$B$58:$B$97,'WW Spending Total'!$B74,'WW Spending Actual'!F$58:F$97)+SUMIF('WW Spending Projected'!$B$60:$B$99,'WW Spending Total'!$B74,'WW Spending Projected'!F$60:F$99)</f>
        <v>0</v>
      </c>
      <c r="G74" s="104">
        <f>SUMIF('WW Spending Actual'!$B$58:$B$97,'WW Spending Total'!$B74,'WW Spending Actual'!G$58:G$97)+SUMIF('WW Spending Projected'!$B$60:$B$99,'WW Spending Total'!$B74,'WW Spending Projected'!G$60:G$99)</f>
        <v>0</v>
      </c>
      <c r="H74" s="104">
        <f>SUMIF('WW Spending Actual'!$B$58:$B$97,'WW Spending Total'!$B74,'WW Spending Actual'!H$58:H$97)+SUMIF('WW Spending Projected'!$B$60:$B$99,'WW Spending Total'!$B74,'WW Spending Projected'!H$60:H$99)</f>
        <v>0</v>
      </c>
      <c r="I74" s="104">
        <f>SUMIF('WW Spending Actual'!$B$58:$B$97,'WW Spending Total'!$B74,'WW Spending Actual'!I$58:I$97)+SUMIF('WW Spending Projected'!$B$60:$B$99,'WW Spending Total'!$B74,'WW Spending Projected'!I$60:I$99)</f>
        <v>0</v>
      </c>
      <c r="J74" s="104">
        <f>SUMIF('WW Spending Actual'!$B$58:$B$97,'WW Spending Total'!$B74,'WW Spending Actual'!J$58:J$97)+SUMIF('WW Spending Projected'!$B$60:$B$99,'WW Spending Total'!$B74,'WW Spending Projected'!J$60:J$99)</f>
        <v>0</v>
      </c>
      <c r="K74" s="104">
        <f>SUMIF('WW Spending Actual'!$B$58:$B$97,'WW Spending Total'!$B74,'WW Spending Actual'!K$58:K$97)+SUMIF('WW Spending Projected'!$B$60:$B$99,'WW Spending Total'!$B74,'WW Spending Projected'!K$60:K$99)</f>
        <v>0</v>
      </c>
      <c r="L74" s="104">
        <f>SUMIF('WW Spending Actual'!$B$58:$B$97,'WW Spending Total'!$B74,'WW Spending Actual'!L$58:L$97)+SUMIF('WW Spending Projected'!$B$60:$B$99,'WW Spending Total'!$B74,'WW Spending Projected'!L$60:L$99)</f>
        <v>0</v>
      </c>
      <c r="M74" s="104">
        <f>SUMIF('WW Spending Actual'!$B$58:$B$97,'WW Spending Total'!$B74,'WW Spending Actual'!M$58:M$97)+SUMIF('WW Spending Projected'!$B$60:$B$99,'WW Spending Total'!$B74,'WW Spending Projected'!M$60:M$99)</f>
        <v>0</v>
      </c>
      <c r="N74" s="104">
        <f>SUMIF('WW Spending Actual'!$B$58:$B$97,'WW Spending Total'!$B74,'WW Spending Actual'!N$58:N$97)+SUMIF('WW Spending Projected'!$B$60:$B$99,'WW Spending Total'!$B74,'WW Spending Projected'!N$60:N$99)</f>
        <v>0</v>
      </c>
      <c r="O74" s="104">
        <f>SUMIF('WW Spending Actual'!$B$58:$B$97,'WW Spending Total'!$B74,'WW Spending Actual'!O$58:O$97)+SUMIF('WW Spending Projected'!$B$60:$B$99,'WW Spending Total'!$B74,'WW Spending Projected'!O$60:O$99)</f>
        <v>0</v>
      </c>
      <c r="P74" s="104">
        <f>SUMIF('WW Spending Actual'!$B$58:$B$97,'WW Spending Total'!$B74,'WW Spending Actual'!P$58:P$97)+SUMIF('WW Spending Projected'!$B$60:$B$99,'WW Spending Total'!$B74,'WW Spending Projected'!P$60:P$99)</f>
        <v>0</v>
      </c>
      <c r="Q74" s="104">
        <f>SUMIF('WW Spending Actual'!$B$58:$B$97,'WW Spending Total'!$B74,'WW Spending Actual'!Q$58:Q$97)+SUMIF('WW Spending Projected'!$B$60:$B$99,'WW Spending Total'!$B74,'WW Spending Projected'!Q$60:Q$99)</f>
        <v>0</v>
      </c>
      <c r="R74" s="104">
        <f>SUMIF('WW Spending Actual'!$B$58:$B$97,'WW Spending Total'!$B74,'WW Spending Actual'!R$58:R$97)+SUMIF('WW Spending Projected'!$B$60:$B$99,'WW Spending Total'!$B74,'WW Spending Projected'!R$60:R$99)</f>
        <v>0</v>
      </c>
      <c r="S74" s="104">
        <f>SUMIF('WW Spending Actual'!$B$58:$B$97,'WW Spending Total'!$B74,'WW Spending Actual'!S$58:S$97)+SUMIF('WW Spending Projected'!$B$60:$B$99,'WW Spending Total'!$B74,'WW Spending Projected'!S$60:S$99)</f>
        <v>0</v>
      </c>
      <c r="T74" s="104">
        <f>SUMIF('WW Spending Actual'!$B$58:$B$97,'WW Spending Total'!$B74,'WW Spending Actual'!T$58:T$97)+SUMIF('WW Spending Projected'!$B$60:$B$99,'WW Spending Total'!$B74,'WW Spending Projected'!T$60:T$99)</f>
        <v>0</v>
      </c>
      <c r="U74" s="104">
        <f>SUMIF('WW Spending Actual'!$B$58:$B$97,'WW Spending Total'!$B74,'WW Spending Actual'!U$58:U$97)+SUMIF('WW Spending Projected'!$B$60:$B$99,'WW Spending Total'!$B74,'WW Spending Projected'!U$60:U$99)</f>
        <v>0</v>
      </c>
      <c r="V74" s="104">
        <f>SUMIF('WW Spending Actual'!$B$58:$B$97,'WW Spending Total'!$B74,'WW Spending Actual'!V$58:V$97)+SUMIF('WW Spending Projected'!$B$60:$B$99,'WW Spending Total'!$B74,'WW Spending Projected'!V$60:V$99)</f>
        <v>0</v>
      </c>
      <c r="W74" s="104">
        <f>SUMIF('WW Spending Actual'!$B$58:$B$97,'WW Spending Total'!$B74,'WW Spending Actual'!W$58:W$97)+SUMIF('WW Spending Projected'!$B$60:$B$99,'WW Spending Total'!$B74,'WW Spending Projected'!W$60:W$99)</f>
        <v>0</v>
      </c>
      <c r="X74" s="104">
        <f>SUMIF('WW Spending Actual'!$B$58:$B$97,'WW Spending Total'!$B74,'WW Spending Actual'!X$58:X$97)+SUMIF('WW Spending Projected'!$B$60:$B$99,'WW Spending Total'!$B74,'WW Spending Projected'!X$60:X$99)</f>
        <v>0</v>
      </c>
      <c r="Y74" s="104">
        <f>SUMIF('WW Spending Actual'!$B$58:$B$97,'WW Spending Total'!$B74,'WW Spending Actual'!Y$58:Y$97)+SUMIF('WW Spending Projected'!$B$60:$B$99,'WW Spending Total'!$B74,'WW Spending Projected'!Y$60:Y$99)</f>
        <v>0</v>
      </c>
      <c r="Z74" s="104">
        <f>SUMIF('WW Spending Actual'!$B$58:$B$97,'WW Spending Total'!$B74,'WW Spending Actual'!Z$58:Z$97)+SUMIF('WW Spending Projected'!$B$60:$B$99,'WW Spending Total'!$B74,'WW Spending Projected'!Z$60:Z$99)</f>
        <v>0</v>
      </c>
      <c r="AA74" s="104">
        <f>SUMIF('WW Spending Actual'!$B$58:$B$97,'WW Spending Total'!$B74,'WW Spending Actual'!AA$58:AA$97)+SUMIF('WW Spending Projected'!$B$60:$B$99,'WW Spending Total'!$B74,'WW Spending Projected'!AA$60:AA$99)</f>
        <v>0</v>
      </c>
      <c r="AB74" s="104">
        <f>SUMIF('WW Spending Actual'!$B$58:$B$97,'WW Spending Total'!$B74,'WW Spending Actual'!AB$58:AB$97)+SUMIF('WW Spending Projected'!$B$60:$B$99,'WW Spending Total'!$B74,'WW Spending Projected'!AB$60:AB$99)</f>
        <v>0</v>
      </c>
      <c r="AC74" s="104">
        <f>SUMIF('WW Spending Actual'!$B$58:$B$97,'WW Spending Total'!$B74,'WW Spending Actual'!AC$58:AC$97)+SUMIF('WW Spending Projected'!$B$60:$B$99,'WW Spending Total'!$B74,'WW Spending Projected'!AC$60:AC$99)</f>
        <v>0</v>
      </c>
      <c r="AD74" s="104">
        <f>SUMIF('WW Spending Actual'!$B$58:$B$97,'WW Spending Total'!$B74,'WW Spending Actual'!AD$58:AD$97)+SUMIF('WW Spending Projected'!$B$60:$B$99,'WW Spending Total'!$B74,'WW Spending Projected'!AD$60:AD$99)</f>
        <v>0</v>
      </c>
      <c r="AE74" s="104">
        <f>SUMIF('WW Spending Actual'!$B$58:$B$97,'WW Spending Total'!$B74,'WW Spending Actual'!AE$58:AE$97)+SUMIF('WW Spending Projected'!$B$60:$B$99,'WW Spending Total'!$B74,'WW Spending Projected'!AE$60:AE$99)</f>
        <v>0</v>
      </c>
      <c r="AF74" s="104">
        <f>SUMIF('WW Spending Actual'!$B$58:$B$97,'WW Spending Total'!$B74,'WW Spending Actual'!AF$58:AF$97)+SUMIF('WW Spending Projected'!$B$60:$B$99,'WW Spending Total'!$B74,'WW Spending Projected'!AF$60:AF$99)</f>
        <v>0</v>
      </c>
      <c r="AG74" s="105">
        <f>SUMIF('WW Spending Actual'!$B$58:$B$97,'WW Spending Total'!$B74,'WW Spending Actual'!AG$58:AG$97)+SUMIF('WW Spending Projected'!$B$60:$B$99,'WW Spending Total'!$B74,'WW Spending Projected'!AG$60:AG$99)</f>
        <v>0</v>
      </c>
    </row>
    <row r="75" spans="2:33" hidden="1" x14ac:dyDescent="0.2">
      <c r="B75" s="59" t="str">
        <f>IFERROR(VLOOKUP(C75,'MEG Def'!$A$35:$B$40,2),"")</f>
        <v/>
      </c>
      <c r="C75" s="57"/>
      <c r="D75" s="103">
        <f>SUMIF('WW Spending Actual'!$B$58:$B$97,'WW Spending Total'!$B75,'WW Spending Actual'!D$58:D$97)+SUMIF('WW Spending Projected'!$B$60:$B$99,'WW Spending Total'!$B75,'WW Spending Projected'!D$60:D$99)</f>
        <v>0</v>
      </c>
      <c r="E75" s="104">
        <f>SUMIF('WW Spending Actual'!$B$58:$B$97,'WW Spending Total'!$B75,'WW Spending Actual'!E$58:E$97)+SUMIF('WW Spending Projected'!$B$60:$B$99,'WW Spending Total'!$B75,'WW Spending Projected'!E$60:E$99)</f>
        <v>0</v>
      </c>
      <c r="F75" s="104">
        <f>SUMIF('WW Spending Actual'!$B$58:$B$97,'WW Spending Total'!$B75,'WW Spending Actual'!F$58:F$97)+SUMIF('WW Spending Projected'!$B$60:$B$99,'WW Spending Total'!$B75,'WW Spending Projected'!F$60:F$99)</f>
        <v>0</v>
      </c>
      <c r="G75" s="104">
        <f>SUMIF('WW Spending Actual'!$B$58:$B$97,'WW Spending Total'!$B75,'WW Spending Actual'!G$58:G$97)+SUMIF('WW Spending Projected'!$B$60:$B$99,'WW Spending Total'!$B75,'WW Spending Projected'!G$60:G$99)</f>
        <v>0</v>
      </c>
      <c r="H75" s="104">
        <f>SUMIF('WW Spending Actual'!$B$58:$B$97,'WW Spending Total'!$B75,'WW Spending Actual'!H$58:H$97)+SUMIF('WW Spending Projected'!$B$60:$B$99,'WW Spending Total'!$B75,'WW Spending Projected'!H$60:H$99)</f>
        <v>0</v>
      </c>
      <c r="I75" s="104">
        <f>SUMIF('WW Spending Actual'!$B$58:$B$97,'WW Spending Total'!$B75,'WW Spending Actual'!I$58:I$97)+SUMIF('WW Spending Projected'!$B$60:$B$99,'WW Spending Total'!$B75,'WW Spending Projected'!I$60:I$99)</f>
        <v>0</v>
      </c>
      <c r="J75" s="104">
        <f>SUMIF('WW Spending Actual'!$B$58:$B$97,'WW Spending Total'!$B75,'WW Spending Actual'!J$58:J$97)+SUMIF('WW Spending Projected'!$B$60:$B$99,'WW Spending Total'!$B75,'WW Spending Projected'!J$60:J$99)</f>
        <v>0</v>
      </c>
      <c r="K75" s="104">
        <f>SUMIF('WW Spending Actual'!$B$58:$B$97,'WW Spending Total'!$B75,'WW Spending Actual'!K$58:K$97)+SUMIF('WW Spending Projected'!$B$60:$B$99,'WW Spending Total'!$B75,'WW Spending Projected'!K$60:K$99)</f>
        <v>0</v>
      </c>
      <c r="L75" s="104">
        <f>SUMIF('WW Spending Actual'!$B$58:$B$97,'WW Spending Total'!$B75,'WW Spending Actual'!L$58:L$97)+SUMIF('WW Spending Projected'!$B$60:$B$99,'WW Spending Total'!$B75,'WW Spending Projected'!L$60:L$99)</f>
        <v>0</v>
      </c>
      <c r="M75" s="104">
        <f>SUMIF('WW Spending Actual'!$B$58:$B$97,'WW Spending Total'!$B75,'WW Spending Actual'!M$58:M$97)+SUMIF('WW Spending Projected'!$B$60:$B$99,'WW Spending Total'!$B75,'WW Spending Projected'!M$60:M$99)</f>
        <v>0</v>
      </c>
      <c r="N75" s="104">
        <f>SUMIF('WW Spending Actual'!$B$58:$B$97,'WW Spending Total'!$B75,'WW Spending Actual'!N$58:N$97)+SUMIF('WW Spending Projected'!$B$60:$B$99,'WW Spending Total'!$B75,'WW Spending Projected'!N$60:N$99)</f>
        <v>0</v>
      </c>
      <c r="O75" s="104">
        <f>SUMIF('WW Spending Actual'!$B$58:$B$97,'WW Spending Total'!$B75,'WW Spending Actual'!O$58:O$97)+SUMIF('WW Spending Projected'!$B$60:$B$99,'WW Spending Total'!$B75,'WW Spending Projected'!O$60:O$99)</f>
        <v>0</v>
      </c>
      <c r="P75" s="104">
        <f>SUMIF('WW Spending Actual'!$B$58:$B$97,'WW Spending Total'!$B75,'WW Spending Actual'!P$58:P$97)+SUMIF('WW Spending Projected'!$B$60:$B$99,'WW Spending Total'!$B75,'WW Spending Projected'!P$60:P$99)</f>
        <v>0</v>
      </c>
      <c r="Q75" s="104">
        <f>SUMIF('WW Spending Actual'!$B$58:$B$97,'WW Spending Total'!$B75,'WW Spending Actual'!Q$58:Q$97)+SUMIF('WW Spending Projected'!$B$60:$B$99,'WW Spending Total'!$B75,'WW Spending Projected'!Q$60:Q$99)</f>
        <v>0</v>
      </c>
      <c r="R75" s="104">
        <f>SUMIF('WW Spending Actual'!$B$58:$B$97,'WW Spending Total'!$B75,'WW Spending Actual'!R$58:R$97)+SUMIF('WW Spending Projected'!$B$60:$B$99,'WW Spending Total'!$B75,'WW Spending Projected'!R$60:R$99)</f>
        <v>0</v>
      </c>
      <c r="S75" s="104">
        <f>SUMIF('WW Spending Actual'!$B$58:$B$97,'WW Spending Total'!$B75,'WW Spending Actual'!S$58:S$97)+SUMIF('WW Spending Projected'!$B$60:$B$99,'WW Spending Total'!$B75,'WW Spending Projected'!S$60:S$99)</f>
        <v>0</v>
      </c>
      <c r="T75" s="104">
        <f>SUMIF('WW Spending Actual'!$B$58:$B$97,'WW Spending Total'!$B75,'WW Spending Actual'!T$58:T$97)+SUMIF('WW Spending Projected'!$B$60:$B$99,'WW Spending Total'!$B75,'WW Spending Projected'!T$60:T$99)</f>
        <v>0</v>
      </c>
      <c r="U75" s="104">
        <f>SUMIF('WW Spending Actual'!$B$58:$B$97,'WW Spending Total'!$B75,'WW Spending Actual'!U$58:U$97)+SUMIF('WW Spending Projected'!$B$60:$B$99,'WW Spending Total'!$B75,'WW Spending Projected'!U$60:U$99)</f>
        <v>0</v>
      </c>
      <c r="V75" s="104">
        <f>SUMIF('WW Spending Actual'!$B$58:$B$97,'WW Spending Total'!$B75,'WW Spending Actual'!V$58:V$97)+SUMIF('WW Spending Projected'!$B$60:$B$99,'WW Spending Total'!$B75,'WW Spending Projected'!V$60:V$99)</f>
        <v>0</v>
      </c>
      <c r="W75" s="104">
        <f>SUMIF('WW Spending Actual'!$B$58:$B$97,'WW Spending Total'!$B75,'WW Spending Actual'!W$58:W$97)+SUMIF('WW Spending Projected'!$B$60:$B$99,'WW Spending Total'!$B75,'WW Spending Projected'!W$60:W$99)</f>
        <v>0</v>
      </c>
      <c r="X75" s="104">
        <f>SUMIF('WW Spending Actual'!$B$58:$B$97,'WW Spending Total'!$B75,'WW Spending Actual'!X$58:X$97)+SUMIF('WW Spending Projected'!$B$60:$B$99,'WW Spending Total'!$B75,'WW Spending Projected'!X$60:X$99)</f>
        <v>0</v>
      </c>
      <c r="Y75" s="104">
        <f>SUMIF('WW Spending Actual'!$B$58:$B$97,'WW Spending Total'!$B75,'WW Spending Actual'!Y$58:Y$97)+SUMIF('WW Spending Projected'!$B$60:$B$99,'WW Spending Total'!$B75,'WW Spending Projected'!Y$60:Y$99)</f>
        <v>0</v>
      </c>
      <c r="Z75" s="104">
        <f>SUMIF('WW Spending Actual'!$B$58:$B$97,'WW Spending Total'!$B75,'WW Spending Actual'!Z$58:Z$97)+SUMIF('WW Spending Projected'!$B$60:$B$99,'WW Spending Total'!$B75,'WW Spending Projected'!Z$60:Z$99)</f>
        <v>0</v>
      </c>
      <c r="AA75" s="104">
        <f>SUMIF('WW Spending Actual'!$B$58:$B$97,'WW Spending Total'!$B75,'WW Spending Actual'!AA$58:AA$97)+SUMIF('WW Spending Projected'!$B$60:$B$99,'WW Spending Total'!$B75,'WW Spending Projected'!AA$60:AA$99)</f>
        <v>0</v>
      </c>
      <c r="AB75" s="104">
        <f>SUMIF('WW Spending Actual'!$B$58:$B$97,'WW Spending Total'!$B75,'WW Spending Actual'!AB$58:AB$97)+SUMIF('WW Spending Projected'!$B$60:$B$99,'WW Spending Total'!$B75,'WW Spending Projected'!AB$60:AB$99)</f>
        <v>0</v>
      </c>
      <c r="AC75" s="104">
        <f>SUMIF('WW Spending Actual'!$B$58:$B$97,'WW Spending Total'!$B75,'WW Spending Actual'!AC$58:AC$97)+SUMIF('WW Spending Projected'!$B$60:$B$99,'WW Spending Total'!$B75,'WW Spending Projected'!AC$60:AC$99)</f>
        <v>0</v>
      </c>
      <c r="AD75" s="104">
        <f>SUMIF('WW Spending Actual'!$B$58:$B$97,'WW Spending Total'!$B75,'WW Spending Actual'!AD$58:AD$97)+SUMIF('WW Spending Projected'!$B$60:$B$99,'WW Spending Total'!$B75,'WW Spending Projected'!AD$60:AD$99)</f>
        <v>0</v>
      </c>
      <c r="AE75" s="104">
        <f>SUMIF('WW Spending Actual'!$B$58:$B$97,'WW Spending Total'!$B75,'WW Spending Actual'!AE$58:AE$97)+SUMIF('WW Spending Projected'!$B$60:$B$99,'WW Spending Total'!$B75,'WW Spending Projected'!AE$60:AE$99)</f>
        <v>0</v>
      </c>
      <c r="AF75" s="104">
        <f>SUMIF('WW Spending Actual'!$B$58:$B$97,'WW Spending Total'!$B75,'WW Spending Actual'!AF$58:AF$97)+SUMIF('WW Spending Projected'!$B$60:$B$99,'WW Spending Total'!$B75,'WW Spending Projected'!AF$60:AF$99)</f>
        <v>0</v>
      </c>
      <c r="AG75" s="105">
        <f>SUMIF('WW Spending Actual'!$B$58:$B$97,'WW Spending Total'!$B75,'WW Spending Actual'!AG$58:AG$97)+SUMIF('WW Spending Projected'!$B$60:$B$99,'WW Spending Total'!$B75,'WW Spending Projected'!AG$60:AG$99)</f>
        <v>0</v>
      </c>
    </row>
    <row r="76" spans="2:33" hidden="1" x14ac:dyDescent="0.2">
      <c r="B76" s="31"/>
      <c r="C76" s="58"/>
      <c r="D76" s="103">
        <f>SUMIF('WW Spending Actual'!$B$58:$B$97,'WW Spending Total'!$B76,'WW Spending Actual'!D$58:D$97)+SUMIF('WW Spending Projected'!$B$60:$B$99,'WW Spending Total'!$B76,'WW Spending Projected'!D$60:D$99)</f>
        <v>0</v>
      </c>
      <c r="E76" s="104">
        <f>SUMIF('WW Spending Actual'!$B$58:$B$97,'WW Spending Total'!$B76,'WW Spending Actual'!E$58:E$97)+SUMIF('WW Spending Projected'!$B$60:$B$99,'WW Spending Total'!$B76,'WW Spending Projected'!E$60:E$99)</f>
        <v>0</v>
      </c>
      <c r="F76" s="104">
        <f>SUMIF('WW Spending Actual'!$B$58:$B$97,'WW Spending Total'!$B76,'WW Spending Actual'!F$58:F$97)+SUMIF('WW Spending Projected'!$B$60:$B$99,'WW Spending Total'!$B76,'WW Spending Projected'!F$60:F$99)</f>
        <v>0</v>
      </c>
      <c r="G76" s="104">
        <f>SUMIF('WW Spending Actual'!$B$58:$B$97,'WW Spending Total'!$B76,'WW Spending Actual'!G$58:G$97)+SUMIF('WW Spending Projected'!$B$60:$B$99,'WW Spending Total'!$B76,'WW Spending Projected'!G$60:G$99)</f>
        <v>0</v>
      </c>
      <c r="H76" s="104">
        <f>SUMIF('WW Spending Actual'!$B$58:$B$97,'WW Spending Total'!$B76,'WW Spending Actual'!H$58:H$97)+SUMIF('WW Spending Projected'!$B$60:$B$99,'WW Spending Total'!$B76,'WW Spending Projected'!H$60:H$99)</f>
        <v>0</v>
      </c>
      <c r="I76" s="104">
        <f>SUMIF('WW Spending Actual'!$B$58:$B$97,'WW Spending Total'!$B76,'WW Spending Actual'!I$58:I$97)+SUMIF('WW Spending Projected'!$B$60:$B$99,'WW Spending Total'!$B76,'WW Spending Projected'!I$60:I$99)</f>
        <v>0</v>
      </c>
      <c r="J76" s="104">
        <f>SUMIF('WW Spending Actual'!$B$58:$B$97,'WW Spending Total'!$B76,'WW Spending Actual'!J$58:J$97)+SUMIF('WW Spending Projected'!$B$60:$B$99,'WW Spending Total'!$B76,'WW Spending Projected'!J$60:J$99)</f>
        <v>0</v>
      </c>
      <c r="K76" s="104">
        <f>SUMIF('WW Spending Actual'!$B$58:$B$97,'WW Spending Total'!$B76,'WW Spending Actual'!K$58:K$97)+SUMIF('WW Spending Projected'!$B$60:$B$99,'WW Spending Total'!$B76,'WW Spending Projected'!K$60:K$99)</f>
        <v>0</v>
      </c>
      <c r="L76" s="104">
        <f>SUMIF('WW Spending Actual'!$B$58:$B$97,'WW Spending Total'!$B76,'WW Spending Actual'!L$58:L$97)+SUMIF('WW Spending Projected'!$B$60:$B$99,'WW Spending Total'!$B76,'WW Spending Projected'!L$60:L$99)</f>
        <v>0</v>
      </c>
      <c r="M76" s="104">
        <f>SUMIF('WW Spending Actual'!$B$58:$B$97,'WW Spending Total'!$B76,'WW Spending Actual'!M$58:M$97)+SUMIF('WW Spending Projected'!$B$60:$B$99,'WW Spending Total'!$B76,'WW Spending Projected'!M$60:M$99)</f>
        <v>0</v>
      </c>
      <c r="N76" s="104">
        <f>SUMIF('WW Spending Actual'!$B$58:$B$97,'WW Spending Total'!$B76,'WW Spending Actual'!N$58:N$97)+SUMIF('WW Spending Projected'!$B$60:$B$99,'WW Spending Total'!$B76,'WW Spending Projected'!N$60:N$99)</f>
        <v>0</v>
      </c>
      <c r="O76" s="104">
        <f>SUMIF('WW Spending Actual'!$B$58:$B$97,'WW Spending Total'!$B76,'WW Spending Actual'!O$58:O$97)+SUMIF('WW Spending Projected'!$B$60:$B$99,'WW Spending Total'!$B76,'WW Spending Projected'!O$60:O$99)</f>
        <v>0</v>
      </c>
      <c r="P76" s="104">
        <f>SUMIF('WW Spending Actual'!$B$58:$B$97,'WW Spending Total'!$B76,'WW Spending Actual'!P$58:P$97)+SUMIF('WW Spending Projected'!$B$60:$B$99,'WW Spending Total'!$B76,'WW Spending Projected'!P$60:P$99)</f>
        <v>0</v>
      </c>
      <c r="Q76" s="104">
        <f>SUMIF('WW Spending Actual'!$B$58:$B$97,'WW Spending Total'!$B76,'WW Spending Actual'!Q$58:Q$97)+SUMIF('WW Spending Projected'!$B$60:$B$99,'WW Spending Total'!$B76,'WW Spending Projected'!Q$60:Q$99)</f>
        <v>0</v>
      </c>
      <c r="R76" s="104">
        <f>SUMIF('WW Spending Actual'!$B$58:$B$97,'WW Spending Total'!$B76,'WW Spending Actual'!R$58:R$97)+SUMIF('WW Spending Projected'!$B$60:$B$99,'WW Spending Total'!$B76,'WW Spending Projected'!R$60:R$99)</f>
        <v>0</v>
      </c>
      <c r="S76" s="104">
        <f>SUMIF('WW Spending Actual'!$B$58:$B$97,'WW Spending Total'!$B76,'WW Spending Actual'!S$58:S$97)+SUMIF('WW Spending Projected'!$B$60:$B$99,'WW Spending Total'!$B76,'WW Spending Projected'!S$60:S$99)</f>
        <v>0</v>
      </c>
      <c r="T76" s="104">
        <f>SUMIF('WW Spending Actual'!$B$58:$B$97,'WW Spending Total'!$B76,'WW Spending Actual'!T$58:T$97)+SUMIF('WW Spending Projected'!$B$60:$B$99,'WW Spending Total'!$B76,'WW Spending Projected'!T$60:T$99)</f>
        <v>0</v>
      </c>
      <c r="U76" s="104">
        <f>SUMIF('WW Spending Actual'!$B$58:$B$97,'WW Spending Total'!$B76,'WW Spending Actual'!U$58:U$97)+SUMIF('WW Spending Projected'!$B$60:$B$99,'WW Spending Total'!$B76,'WW Spending Projected'!U$60:U$99)</f>
        <v>0</v>
      </c>
      <c r="V76" s="104">
        <f>SUMIF('WW Spending Actual'!$B$58:$B$97,'WW Spending Total'!$B76,'WW Spending Actual'!V$58:V$97)+SUMIF('WW Spending Projected'!$B$60:$B$99,'WW Spending Total'!$B76,'WW Spending Projected'!V$60:V$99)</f>
        <v>0</v>
      </c>
      <c r="W76" s="104">
        <f>SUMIF('WW Spending Actual'!$B$58:$B$97,'WW Spending Total'!$B76,'WW Spending Actual'!W$58:W$97)+SUMIF('WW Spending Projected'!$B$60:$B$99,'WW Spending Total'!$B76,'WW Spending Projected'!W$60:W$99)</f>
        <v>0</v>
      </c>
      <c r="X76" s="104">
        <f>SUMIF('WW Spending Actual'!$B$58:$B$97,'WW Spending Total'!$B76,'WW Spending Actual'!X$58:X$97)+SUMIF('WW Spending Projected'!$B$60:$B$99,'WW Spending Total'!$B76,'WW Spending Projected'!X$60:X$99)</f>
        <v>0</v>
      </c>
      <c r="Y76" s="104">
        <f>SUMIF('WW Spending Actual'!$B$58:$B$97,'WW Spending Total'!$B76,'WW Spending Actual'!Y$58:Y$97)+SUMIF('WW Spending Projected'!$B$60:$B$99,'WW Spending Total'!$B76,'WW Spending Projected'!Y$60:Y$99)</f>
        <v>0</v>
      </c>
      <c r="Z76" s="104">
        <f>SUMIF('WW Spending Actual'!$B$58:$B$97,'WW Spending Total'!$B76,'WW Spending Actual'!Z$58:Z$97)+SUMIF('WW Spending Projected'!$B$60:$B$99,'WW Spending Total'!$B76,'WW Spending Projected'!Z$60:Z$99)</f>
        <v>0</v>
      </c>
      <c r="AA76" s="104">
        <f>SUMIF('WW Spending Actual'!$B$58:$B$97,'WW Spending Total'!$B76,'WW Spending Actual'!AA$58:AA$97)+SUMIF('WW Spending Projected'!$B$60:$B$99,'WW Spending Total'!$B76,'WW Spending Projected'!AA$60:AA$99)</f>
        <v>0</v>
      </c>
      <c r="AB76" s="104">
        <f>SUMIF('WW Spending Actual'!$B$58:$B$97,'WW Spending Total'!$B76,'WW Spending Actual'!AB$58:AB$97)+SUMIF('WW Spending Projected'!$B$60:$B$99,'WW Spending Total'!$B76,'WW Spending Projected'!AB$60:AB$99)</f>
        <v>0</v>
      </c>
      <c r="AC76" s="104">
        <f>SUMIF('WW Spending Actual'!$B$58:$B$97,'WW Spending Total'!$B76,'WW Spending Actual'!AC$58:AC$97)+SUMIF('WW Spending Projected'!$B$60:$B$99,'WW Spending Total'!$B76,'WW Spending Projected'!AC$60:AC$99)</f>
        <v>0</v>
      </c>
      <c r="AD76" s="104">
        <f>SUMIF('WW Spending Actual'!$B$58:$B$97,'WW Spending Total'!$B76,'WW Spending Actual'!AD$58:AD$97)+SUMIF('WW Spending Projected'!$B$60:$B$99,'WW Spending Total'!$B76,'WW Spending Projected'!AD$60:AD$99)</f>
        <v>0</v>
      </c>
      <c r="AE76" s="104">
        <f>SUMIF('WW Spending Actual'!$B$58:$B$97,'WW Spending Total'!$B76,'WW Spending Actual'!AE$58:AE$97)+SUMIF('WW Spending Projected'!$B$60:$B$99,'WW Spending Total'!$B76,'WW Spending Projected'!AE$60:AE$99)</f>
        <v>0</v>
      </c>
      <c r="AF76" s="104">
        <f>SUMIF('WW Spending Actual'!$B$58:$B$97,'WW Spending Total'!$B76,'WW Spending Actual'!AF$58:AF$97)+SUMIF('WW Spending Projected'!$B$60:$B$99,'WW Spending Total'!$B76,'WW Spending Projected'!AF$60:AF$99)</f>
        <v>0</v>
      </c>
      <c r="AG76" s="105">
        <f>SUMIF('WW Spending Actual'!$B$58:$B$97,'WW Spending Total'!$B76,'WW Spending Actual'!AG$58:AG$97)+SUMIF('WW Spending Projected'!$B$60:$B$99,'WW Spending Total'!$B76,'WW Spending Projected'!AG$60:AG$99)</f>
        <v>0</v>
      </c>
    </row>
    <row r="77" spans="2:33" hidden="1" x14ac:dyDescent="0.2">
      <c r="B77" s="61" t="s">
        <v>43</v>
      </c>
      <c r="C77" s="58"/>
      <c r="D77" s="103">
        <f>SUMIF('WW Spending Actual'!$B$58:$B$97,'WW Spending Total'!$B77,'WW Spending Actual'!D$58:D$97)+SUMIF('WW Spending Projected'!$B$60:$B$99,'WW Spending Total'!$B77,'WW Spending Projected'!D$60:D$99)</f>
        <v>0</v>
      </c>
      <c r="E77" s="104">
        <f>SUMIF('WW Spending Actual'!$B$58:$B$97,'WW Spending Total'!$B77,'WW Spending Actual'!E$58:E$97)+SUMIF('WW Spending Projected'!$B$60:$B$99,'WW Spending Total'!$B77,'WW Spending Projected'!E$60:E$99)</f>
        <v>0</v>
      </c>
      <c r="F77" s="104">
        <f>SUMIF('WW Spending Actual'!$B$58:$B$97,'WW Spending Total'!$B77,'WW Spending Actual'!F$58:F$97)+SUMIF('WW Spending Projected'!$B$60:$B$99,'WW Spending Total'!$B77,'WW Spending Projected'!F$60:F$99)</f>
        <v>0</v>
      </c>
      <c r="G77" s="104">
        <f>SUMIF('WW Spending Actual'!$B$58:$B$97,'WW Spending Total'!$B77,'WW Spending Actual'!G$58:G$97)+SUMIF('WW Spending Projected'!$B$60:$B$99,'WW Spending Total'!$B77,'WW Spending Projected'!G$60:G$99)</f>
        <v>0</v>
      </c>
      <c r="H77" s="104">
        <f>SUMIF('WW Spending Actual'!$B$58:$B$97,'WW Spending Total'!$B77,'WW Spending Actual'!H$58:H$97)+SUMIF('WW Spending Projected'!$B$60:$B$99,'WW Spending Total'!$B77,'WW Spending Projected'!H$60:H$99)</f>
        <v>0</v>
      </c>
      <c r="I77" s="104">
        <f>SUMIF('WW Spending Actual'!$B$58:$B$97,'WW Spending Total'!$B77,'WW Spending Actual'!I$58:I$97)+SUMIF('WW Spending Projected'!$B$60:$B$99,'WW Spending Total'!$B77,'WW Spending Projected'!I$60:I$99)</f>
        <v>0</v>
      </c>
      <c r="J77" s="104">
        <f>SUMIF('WW Spending Actual'!$B$58:$B$97,'WW Spending Total'!$B77,'WW Spending Actual'!J$58:J$97)+SUMIF('WW Spending Projected'!$B$60:$B$99,'WW Spending Total'!$B77,'WW Spending Projected'!J$60:J$99)</f>
        <v>0</v>
      </c>
      <c r="K77" s="104">
        <f>SUMIF('WW Spending Actual'!$B$58:$B$97,'WW Spending Total'!$B77,'WW Spending Actual'!K$58:K$97)+SUMIF('WW Spending Projected'!$B$60:$B$99,'WW Spending Total'!$B77,'WW Spending Projected'!K$60:K$99)</f>
        <v>0</v>
      </c>
      <c r="L77" s="104">
        <f>SUMIF('WW Spending Actual'!$B$58:$B$97,'WW Spending Total'!$B77,'WW Spending Actual'!L$58:L$97)+SUMIF('WW Spending Projected'!$B$60:$B$99,'WW Spending Total'!$B77,'WW Spending Projected'!L$60:L$99)</f>
        <v>0</v>
      </c>
      <c r="M77" s="104">
        <f>SUMIF('WW Spending Actual'!$B$58:$B$97,'WW Spending Total'!$B77,'WW Spending Actual'!M$58:M$97)+SUMIF('WW Spending Projected'!$B$60:$B$99,'WW Spending Total'!$B77,'WW Spending Projected'!M$60:M$99)</f>
        <v>0</v>
      </c>
      <c r="N77" s="104">
        <f>SUMIF('WW Spending Actual'!$B$58:$B$97,'WW Spending Total'!$B77,'WW Spending Actual'!N$58:N$97)+SUMIF('WW Spending Projected'!$B$60:$B$99,'WW Spending Total'!$B77,'WW Spending Projected'!N$60:N$99)</f>
        <v>0</v>
      </c>
      <c r="O77" s="104">
        <f>SUMIF('WW Spending Actual'!$B$58:$B$97,'WW Spending Total'!$B77,'WW Spending Actual'!O$58:O$97)+SUMIF('WW Spending Projected'!$B$60:$B$99,'WW Spending Total'!$B77,'WW Spending Projected'!O$60:O$99)</f>
        <v>0</v>
      </c>
      <c r="P77" s="104">
        <f>SUMIF('WW Spending Actual'!$B$58:$B$97,'WW Spending Total'!$B77,'WW Spending Actual'!P$58:P$97)+SUMIF('WW Spending Projected'!$B$60:$B$99,'WW Spending Total'!$B77,'WW Spending Projected'!P$60:P$99)</f>
        <v>0</v>
      </c>
      <c r="Q77" s="104">
        <f>SUMIF('WW Spending Actual'!$B$58:$B$97,'WW Spending Total'!$B77,'WW Spending Actual'!Q$58:Q$97)+SUMIF('WW Spending Projected'!$B$60:$B$99,'WW Spending Total'!$B77,'WW Spending Projected'!Q$60:Q$99)</f>
        <v>0</v>
      </c>
      <c r="R77" s="104">
        <f>SUMIF('WW Spending Actual'!$B$58:$B$97,'WW Spending Total'!$B77,'WW Spending Actual'!R$58:R$97)+SUMIF('WW Spending Projected'!$B$60:$B$99,'WW Spending Total'!$B77,'WW Spending Projected'!R$60:R$99)</f>
        <v>0</v>
      </c>
      <c r="S77" s="104">
        <f>SUMIF('WW Spending Actual'!$B$58:$B$97,'WW Spending Total'!$B77,'WW Spending Actual'!S$58:S$97)+SUMIF('WW Spending Projected'!$B$60:$B$99,'WW Spending Total'!$B77,'WW Spending Projected'!S$60:S$99)</f>
        <v>0</v>
      </c>
      <c r="T77" s="104">
        <f>SUMIF('WW Spending Actual'!$B$58:$B$97,'WW Spending Total'!$B77,'WW Spending Actual'!T$58:T$97)+SUMIF('WW Spending Projected'!$B$60:$B$99,'WW Spending Total'!$B77,'WW Spending Projected'!T$60:T$99)</f>
        <v>0</v>
      </c>
      <c r="U77" s="104">
        <f>SUMIF('WW Spending Actual'!$B$58:$B$97,'WW Spending Total'!$B77,'WW Spending Actual'!U$58:U$97)+SUMIF('WW Spending Projected'!$B$60:$B$99,'WW Spending Total'!$B77,'WW Spending Projected'!U$60:U$99)</f>
        <v>0</v>
      </c>
      <c r="V77" s="104">
        <f>SUMIF('WW Spending Actual'!$B$58:$B$97,'WW Spending Total'!$B77,'WW Spending Actual'!V$58:V$97)+SUMIF('WW Spending Projected'!$B$60:$B$99,'WW Spending Total'!$B77,'WW Spending Projected'!V$60:V$99)</f>
        <v>0</v>
      </c>
      <c r="W77" s="104">
        <f>SUMIF('WW Spending Actual'!$B$58:$B$97,'WW Spending Total'!$B77,'WW Spending Actual'!W$58:W$97)+SUMIF('WW Spending Projected'!$B$60:$B$99,'WW Spending Total'!$B77,'WW Spending Projected'!W$60:W$99)</f>
        <v>0</v>
      </c>
      <c r="X77" s="104">
        <f>SUMIF('WW Spending Actual'!$B$58:$B$97,'WW Spending Total'!$B77,'WW Spending Actual'!X$58:X$97)+SUMIF('WW Spending Projected'!$B$60:$B$99,'WW Spending Total'!$B77,'WW Spending Projected'!X$60:X$99)</f>
        <v>0</v>
      </c>
      <c r="Y77" s="104">
        <f>SUMIF('WW Spending Actual'!$B$58:$B$97,'WW Spending Total'!$B77,'WW Spending Actual'!Y$58:Y$97)+SUMIF('WW Spending Projected'!$B$60:$B$99,'WW Spending Total'!$B77,'WW Spending Projected'!Y$60:Y$99)</f>
        <v>0</v>
      </c>
      <c r="Z77" s="104">
        <f>SUMIF('WW Spending Actual'!$B$58:$B$97,'WW Spending Total'!$B77,'WW Spending Actual'!Z$58:Z$97)+SUMIF('WW Spending Projected'!$B$60:$B$99,'WW Spending Total'!$B77,'WW Spending Projected'!Z$60:Z$99)</f>
        <v>0</v>
      </c>
      <c r="AA77" s="104">
        <f>SUMIF('WW Spending Actual'!$B$58:$B$97,'WW Spending Total'!$B77,'WW Spending Actual'!AA$58:AA$97)+SUMIF('WW Spending Projected'!$B$60:$B$99,'WW Spending Total'!$B77,'WW Spending Projected'!AA$60:AA$99)</f>
        <v>0</v>
      </c>
      <c r="AB77" s="104">
        <f>SUMIF('WW Spending Actual'!$B$58:$B$97,'WW Spending Total'!$B77,'WW Spending Actual'!AB$58:AB$97)+SUMIF('WW Spending Projected'!$B$60:$B$99,'WW Spending Total'!$B77,'WW Spending Projected'!AB$60:AB$99)</f>
        <v>0</v>
      </c>
      <c r="AC77" s="104">
        <f>SUMIF('WW Spending Actual'!$B$58:$B$97,'WW Spending Total'!$B77,'WW Spending Actual'!AC$58:AC$97)+SUMIF('WW Spending Projected'!$B$60:$B$99,'WW Spending Total'!$B77,'WW Spending Projected'!AC$60:AC$99)</f>
        <v>0</v>
      </c>
      <c r="AD77" s="104">
        <f>SUMIF('WW Spending Actual'!$B$58:$B$97,'WW Spending Total'!$B77,'WW Spending Actual'!AD$58:AD$97)+SUMIF('WW Spending Projected'!$B$60:$B$99,'WW Spending Total'!$B77,'WW Spending Projected'!AD$60:AD$99)</f>
        <v>0</v>
      </c>
      <c r="AE77" s="104">
        <f>SUMIF('WW Spending Actual'!$B$58:$B$97,'WW Spending Total'!$B77,'WW Spending Actual'!AE$58:AE$97)+SUMIF('WW Spending Projected'!$B$60:$B$99,'WW Spending Total'!$B77,'WW Spending Projected'!AE$60:AE$99)</f>
        <v>0</v>
      </c>
      <c r="AF77" s="104">
        <f>SUMIF('WW Spending Actual'!$B$58:$B$97,'WW Spending Total'!$B77,'WW Spending Actual'!AF$58:AF$97)+SUMIF('WW Spending Projected'!$B$60:$B$99,'WW Spending Total'!$B77,'WW Spending Projected'!AF$60:AF$99)</f>
        <v>0</v>
      </c>
      <c r="AG77" s="105">
        <f>SUMIF('WW Spending Actual'!$B$58:$B$97,'WW Spending Total'!$B77,'WW Spending Actual'!AG$58:AG$97)+SUMIF('WW Spending Projected'!$B$60:$B$99,'WW Spending Total'!$B77,'WW Spending Projected'!AG$60:AG$99)</f>
        <v>0</v>
      </c>
    </row>
    <row r="78" spans="2:33" hidden="1" x14ac:dyDescent="0.2">
      <c r="B78" s="33" t="str">
        <f>IFERROR(VLOOKUP(C78,'MEG Def'!$A$42:$B$45,2),"")</f>
        <v xml:space="preserve">New Adult Group </v>
      </c>
      <c r="C78" s="58">
        <v>1</v>
      </c>
      <c r="D78" s="103">
        <f>SUMIF('WW Spending Actual'!$B$58:$B$97,'WW Spending Total'!$B78,'WW Spending Actual'!D$58:D$97)+SUMIF('WW Spending Projected'!$B$60:$B$99,'WW Spending Total'!$B78,'WW Spending Projected'!D$60:D$99)</f>
        <v>275654174</v>
      </c>
      <c r="E78" s="104">
        <f>SUMIF('WW Spending Actual'!$B$58:$B$97,'WW Spending Total'!$B78,'WW Spending Actual'!E$58:E$97)+SUMIF('WW Spending Projected'!$B$60:$B$99,'WW Spending Total'!$B78,'WW Spending Projected'!E$60:E$99)</f>
        <v>368950665</v>
      </c>
      <c r="F78" s="104">
        <f>SUMIF('WW Spending Actual'!$B$58:$B$97,'WW Spending Total'!$B78,'WW Spending Actual'!F$58:F$97)+SUMIF('WW Spending Projected'!$B$60:$B$99,'WW Spending Total'!$B78,'WW Spending Projected'!F$60:F$99)</f>
        <v>251299821</v>
      </c>
      <c r="G78" s="104">
        <f>SUMIF('WW Spending Actual'!$B$58:$B$97,'WW Spending Total'!$B78,'WW Spending Actual'!G$58:G$97)+SUMIF('WW Spending Projected'!$B$60:$B$99,'WW Spending Total'!$B78,'WW Spending Projected'!G$60:G$99)</f>
        <v>266093131</v>
      </c>
      <c r="H78" s="104">
        <f>SUMIF('WW Spending Actual'!$B$58:$B$97,'WW Spending Total'!$B78,'WW Spending Actual'!H$58:H$97)+SUMIF('WW Spending Projected'!$B$60:$B$99,'WW Spending Total'!$B78,'WW Spending Projected'!H$60:H$99)</f>
        <v>323029654</v>
      </c>
      <c r="I78" s="104">
        <f>SUMIF('WW Spending Actual'!$B$58:$B$97,'WW Spending Total'!$B78,'WW Spending Actual'!I$58:I$97)+SUMIF('WW Spending Projected'!$B$60:$B$99,'WW Spending Total'!$B78,'WW Spending Projected'!I$60:I$99)</f>
        <v>0</v>
      </c>
      <c r="J78" s="104">
        <f>SUMIF('WW Spending Actual'!$B$58:$B$97,'WW Spending Total'!$B78,'WW Spending Actual'!J$58:J$97)+SUMIF('WW Spending Projected'!$B$60:$B$99,'WW Spending Total'!$B78,'WW Spending Projected'!J$60:J$99)</f>
        <v>0</v>
      </c>
      <c r="K78" s="104">
        <f>SUMIF('WW Spending Actual'!$B$58:$B$97,'WW Spending Total'!$B78,'WW Spending Actual'!K$58:K$97)+SUMIF('WW Spending Projected'!$B$60:$B$99,'WW Spending Total'!$B78,'WW Spending Projected'!K$60:K$99)</f>
        <v>0</v>
      </c>
      <c r="L78" s="104">
        <f>SUMIF('WW Spending Actual'!$B$58:$B$97,'WW Spending Total'!$B78,'WW Spending Actual'!L$58:L$97)+SUMIF('WW Spending Projected'!$B$60:$B$99,'WW Spending Total'!$B78,'WW Spending Projected'!L$60:L$99)</f>
        <v>0</v>
      </c>
      <c r="M78" s="104">
        <f>SUMIF('WW Spending Actual'!$B$58:$B$97,'WW Spending Total'!$B78,'WW Spending Actual'!M$58:M$97)+SUMIF('WW Spending Projected'!$B$60:$B$99,'WW Spending Total'!$B78,'WW Spending Projected'!M$60:M$99)</f>
        <v>0</v>
      </c>
      <c r="N78" s="104">
        <f>SUMIF('WW Spending Actual'!$B$58:$B$97,'WW Spending Total'!$B78,'WW Spending Actual'!N$58:N$97)+SUMIF('WW Spending Projected'!$B$60:$B$99,'WW Spending Total'!$B78,'WW Spending Projected'!N$60:N$99)</f>
        <v>0</v>
      </c>
      <c r="O78" s="104">
        <f>SUMIF('WW Spending Actual'!$B$58:$B$97,'WW Spending Total'!$B78,'WW Spending Actual'!O$58:O$97)+SUMIF('WW Spending Projected'!$B$60:$B$99,'WW Spending Total'!$B78,'WW Spending Projected'!O$60:O$99)</f>
        <v>0</v>
      </c>
      <c r="P78" s="104">
        <f>SUMIF('WW Spending Actual'!$B$58:$B$97,'WW Spending Total'!$B78,'WW Spending Actual'!P$58:P$97)+SUMIF('WW Spending Projected'!$B$60:$B$99,'WW Spending Total'!$B78,'WW Spending Projected'!P$60:P$99)</f>
        <v>0</v>
      </c>
      <c r="Q78" s="104">
        <f>SUMIF('WW Spending Actual'!$B$58:$B$97,'WW Spending Total'!$B78,'WW Spending Actual'!Q$58:Q$97)+SUMIF('WW Spending Projected'!$B$60:$B$99,'WW Spending Total'!$B78,'WW Spending Projected'!Q$60:Q$99)</f>
        <v>0</v>
      </c>
      <c r="R78" s="104">
        <f>SUMIF('WW Spending Actual'!$B$58:$B$97,'WW Spending Total'!$B78,'WW Spending Actual'!R$58:R$97)+SUMIF('WW Spending Projected'!$B$60:$B$99,'WW Spending Total'!$B78,'WW Spending Projected'!R$60:R$99)</f>
        <v>0</v>
      </c>
      <c r="S78" s="104">
        <f>SUMIF('WW Spending Actual'!$B$58:$B$97,'WW Spending Total'!$B78,'WW Spending Actual'!S$58:S$97)+SUMIF('WW Spending Projected'!$B$60:$B$99,'WW Spending Total'!$B78,'WW Spending Projected'!S$60:S$99)</f>
        <v>0</v>
      </c>
      <c r="T78" s="104">
        <f>SUMIF('WW Spending Actual'!$B$58:$B$97,'WW Spending Total'!$B78,'WW Spending Actual'!T$58:T$97)+SUMIF('WW Spending Projected'!$B$60:$B$99,'WW Spending Total'!$B78,'WW Spending Projected'!T$60:T$99)</f>
        <v>0</v>
      </c>
      <c r="U78" s="104">
        <f>SUMIF('WW Spending Actual'!$B$58:$B$97,'WW Spending Total'!$B78,'WW Spending Actual'!U$58:U$97)+SUMIF('WW Spending Projected'!$B$60:$B$99,'WW Spending Total'!$B78,'WW Spending Projected'!U$60:U$99)</f>
        <v>0</v>
      </c>
      <c r="V78" s="104">
        <f>SUMIF('WW Spending Actual'!$B$58:$B$97,'WW Spending Total'!$B78,'WW Spending Actual'!V$58:V$97)+SUMIF('WW Spending Projected'!$B$60:$B$99,'WW Spending Total'!$B78,'WW Spending Projected'!V$60:V$99)</f>
        <v>0</v>
      </c>
      <c r="W78" s="104">
        <f>SUMIF('WW Spending Actual'!$B$58:$B$97,'WW Spending Total'!$B78,'WW Spending Actual'!W$58:W$97)+SUMIF('WW Spending Projected'!$B$60:$B$99,'WW Spending Total'!$B78,'WW Spending Projected'!W$60:W$99)</f>
        <v>0</v>
      </c>
      <c r="X78" s="104">
        <f>SUMIF('WW Spending Actual'!$B$58:$B$97,'WW Spending Total'!$B78,'WW Spending Actual'!X$58:X$97)+SUMIF('WW Spending Projected'!$B$60:$B$99,'WW Spending Total'!$B78,'WW Spending Projected'!X$60:X$99)</f>
        <v>0</v>
      </c>
      <c r="Y78" s="104">
        <f>SUMIF('WW Spending Actual'!$B$58:$B$97,'WW Spending Total'!$B78,'WW Spending Actual'!Y$58:Y$97)+SUMIF('WW Spending Projected'!$B$60:$B$99,'WW Spending Total'!$B78,'WW Spending Projected'!Y$60:Y$99)</f>
        <v>0</v>
      </c>
      <c r="Z78" s="104">
        <f>SUMIF('WW Spending Actual'!$B$58:$B$97,'WW Spending Total'!$B78,'WW Spending Actual'!Z$58:Z$97)+SUMIF('WW Spending Projected'!$B$60:$B$99,'WW Spending Total'!$B78,'WW Spending Projected'!Z$60:Z$99)</f>
        <v>0</v>
      </c>
      <c r="AA78" s="104">
        <f>SUMIF('WW Spending Actual'!$B$58:$B$97,'WW Spending Total'!$B78,'WW Spending Actual'!AA$58:AA$97)+SUMIF('WW Spending Projected'!$B$60:$B$99,'WW Spending Total'!$B78,'WW Spending Projected'!AA$60:AA$99)</f>
        <v>0</v>
      </c>
      <c r="AB78" s="104">
        <f>SUMIF('WW Spending Actual'!$B$58:$B$97,'WW Spending Total'!$B78,'WW Spending Actual'!AB$58:AB$97)+SUMIF('WW Spending Projected'!$B$60:$B$99,'WW Spending Total'!$B78,'WW Spending Projected'!AB$60:AB$99)</f>
        <v>0</v>
      </c>
      <c r="AC78" s="104">
        <f>SUMIF('WW Spending Actual'!$B$58:$B$97,'WW Spending Total'!$B78,'WW Spending Actual'!AC$58:AC$97)+SUMIF('WW Spending Projected'!$B$60:$B$99,'WW Spending Total'!$B78,'WW Spending Projected'!AC$60:AC$99)</f>
        <v>0</v>
      </c>
      <c r="AD78" s="104">
        <f>SUMIF('WW Spending Actual'!$B$58:$B$97,'WW Spending Total'!$B78,'WW Spending Actual'!AD$58:AD$97)+SUMIF('WW Spending Projected'!$B$60:$B$99,'WW Spending Total'!$B78,'WW Spending Projected'!AD$60:AD$99)</f>
        <v>0</v>
      </c>
      <c r="AE78" s="104">
        <f>SUMIF('WW Spending Actual'!$B$58:$B$97,'WW Spending Total'!$B78,'WW Spending Actual'!AE$58:AE$97)+SUMIF('WW Spending Projected'!$B$60:$B$99,'WW Spending Total'!$B78,'WW Spending Projected'!AE$60:AE$99)</f>
        <v>0</v>
      </c>
      <c r="AF78" s="104">
        <f>SUMIF('WW Spending Actual'!$B$58:$B$97,'WW Spending Total'!$B78,'WW Spending Actual'!AF$58:AF$97)+SUMIF('WW Spending Projected'!$B$60:$B$99,'WW Spending Total'!$B78,'WW Spending Projected'!AF$60:AF$99)</f>
        <v>0</v>
      </c>
      <c r="AG78" s="105">
        <f>SUMIF('WW Spending Actual'!$B$58:$B$97,'WW Spending Total'!$B78,'WW Spending Actual'!AG$58:AG$97)+SUMIF('WW Spending Projected'!$B$60:$B$99,'WW Spending Total'!$B78,'WW Spending Projected'!AG$60:AG$99)</f>
        <v>0</v>
      </c>
    </row>
    <row r="79" spans="2:33" hidden="1" x14ac:dyDescent="0.2">
      <c r="B79" s="33" t="str">
        <f>IFERROR(VLOOKUP(C79,'MEG Def'!$A$42:$B$45,2),"")</f>
        <v/>
      </c>
      <c r="C79" s="58"/>
      <c r="D79" s="103">
        <f>SUMIF('WW Spending Actual'!$B$58:$B$97,'WW Spending Total'!$B79,'WW Spending Actual'!D$58:D$97)+SUMIF('WW Spending Projected'!$B$60:$B$99,'WW Spending Total'!$B79,'WW Spending Projected'!D$60:D$99)</f>
        <v>0</v>
      </c>
      <c r="E79" s="104">
        <f>SUMIF('WW Spending Actual'!$B$58:$B$97,'WW Spending Total'!$B79,'WW Spending Actual'!E$58:E$97)+SUMIF('WW Spending Projected'!$B$60:$B$99,'WW Spending Total'!$B79,'WW Spending Projected'!E$60:E$99)</f>
        <v>0</v>
      </c>
      <c r="F79" s="104">
        <f>SUMIF('WW Spending Actual'!$B$58:$B$97,'WW Spending Total'!$B79,'WW Spending Actual'!F$58:F$97)+SUMIF('WW Spending Projected'!$B$60:$B$99,'WW Spending Total'!$B79,'WW Spending Projected'!F$60:F$99)</f>
        <v>0</v>
      </c>
      <c r="G79" s="104">
        <f>SUMIF('WW Spending Actual'!$B$58:$B$97,'WW Spending Total'!$B79,'WW Spending Actual'!G$58:G$97)+SUMIF('WW Spending Projected'!$B$60:$B$99,'WW Spending Total'!$B79,'WW Spending Projected'!G$60:G$99)</f>
        <v>0</v>
      </c>
      <c r="H79" s="104">
        <f>SUMIF('WW Spending Actual'!$B$58:$B$97,'WW Spending Total'!$B79,'WW Spending Actual'!H$58:H$97)+SUMIF('WW Spending Projected'!$B$60:$B$99,'WW Spending Total'!$B79,'WW Spending Projected'!H$60:H$99)</f>
        <v>0</v>
      </c>
      <c r="I79" s="104">
        <f>SUMIF('WW Spending Actual'!$B$58:$B$97,'WW Spending Total'!$B79,'WW Spending Actual'!I$58:I$97)+SUMIF('WW Spending Projected'!$B$60:$B$99,'WW Spending Total'!$B79,'WW Spending Projected'!I$60:I$99)</f>
        <v>0</v>
      </c>
      <c r="J79" s="104">
        <f>SUMIF('WW Spending Actual'!$B$58:$B$97,'WW Spending Total'!$B79,'WW Spending Actual'!J$58:J$97)+SUMIF('WW Spending Projected'!$B$60:$B$99,'WW Spending Total'!$B79,'WW Spending Projected'!J$60:J$99)</f>
        <v>0</v>
      </c>
      <c r="K79" s="104">
        <f>SUMIF('WW Spending Actual'!$B$58:$B$97,'WW Spending Total'!$B79,'WW Spending Actual'!K$58:K$97)+SUMIF('WW Spending Projected'!$B$60:$B$99,'WW Spending Total'!$B79,'WW Spending Projected'!K$60:K$99)</f>
        <v>0</v>
      </c>
      <c r="L79" s="104">
        <f>SUMIF('WW Spending Actual'!$B$58:$B$97,'WW Spending Total'!$B79,'WW Spending Actual'!L$58:L$97)+SUMIF('WW Spending Projected'!$B$60:$B$99,'WW Spending Total'!$B79,'WW Spending Projected'!L$60:L$99)</f>
        <v>0</v>
      </c>
      <c r="M79" s="104">
        <f>SUMIF('WW Spending Actual'!$B$58:$B$97,'WW Spending Total'!$B79,'WW Spending Actual'!M$58:M$97)+SUMIF('WW Spending Projected'!$B$60:$B$99,'WW Spending Total'!$B79,'WW Spending Projected'!M$60:M$99)</f>
        <v>0</v>
      </c>
      <c r="N79" s="104">
        <f>SUMIF('WW Spending Actual'!$B$58:$B$97,'WW Spending Total'!$B79,'WW Spending Actual'!N$58:N$97)+SUMIF('WW Spending Projected'!$B$60:$B$99,'WW Spending Total'!$B79,'WW Spending Projected'!N$60:N$99)</f>
        <v>0</v>
      </c>
      <c r="O79" s="104">
        <f>SUMIF('WW Spending Actual'!$B$58:$B$97,'WW Spending Total'!$B79,'WW Spending Actual'!O$58:O$97)+SUMIF('WW Spending Projected'!$B$60:$B$99,'WW Spending Total'!$B79,'WW Spending Projected'!O$60:O$99)</f>
        <v>0</v>
      </c>
      <c r="P79" s="104">
        <f>SUMIF('WW Spending Actual'!$B$58:$B$97,'WW Spending Total'!$B79,'WW Spending Actual'!P$58:P$97)+SUMIF('WW Spending Projected'!$B$60:$B$99,'WW Spending Total'!$B79,'WW Spending Projected'!P$60:P$99)</f>
        <v>0</v>
      </c>
      <c r="Q79" s="104">
        <f>SUMIF('WW Spending Actual'!$B$58:$B$97,'WW Spending Total'!$B79,'WW Spending Actual'!Q$58:Q$97)+SUMIF('WW Spending Projected'!$B$60:$B$99,'WW Spending Total'!$B79,'WW Spending Projected'!Q$60:Q$99)</f>
        <v>0</v>
      </c>
      <c r="R79" s="104">
        <f>SUMIF('WW Spending Actual'!$B$58:$B$97,'WW Spending Total'!$B79,'WW Spending Actual'!R$58:R$97)+SUMIF('WW Spending Projected'!$B$60:$B$99,'WW Spending Total'!$B79,'WW Spending Projected'!R$60:R$99)</f>
        <v>0</v>
      </c>
      <c r="S79" s="104">
        <f>SUMIF('WW Spending Actual'!$B$58:$B$97,'WW Spending Total'!$B79,'WW Spending Actual'!S$58:S$97)+SUMIF('WW Spending Projected'!$B$60:$B$99,'WW Spending Total'!$B79,'WW Spending Projected'!S$60:S$99)</f>
        <v>0</v>
      </c>
      <c r="T79" s="104">
        <f>SUMIF('WW Spending Actual'!$B$58:$B$97,'WW Spending Total'!$B79,'WW Spending Actual'!T$58:T$97)+SUMIF('WW Spending Projected'!$B$60:$B$99,'WW Spending Total'!$B79,'WW Spending Projected'!T$60:T$99)</f>
        <v>0</v>
      </c>
      <c r="U79" s="104">
        <f>SUMIF('WW Spending Actual'!$B$58:$B$97,'WW Spending Total'!$B79,'WW Spending Actual'!U$58:U$97)+SUMIF('WW Spending Projected'!$B$60:$B$99,'WW Spending Total'!$B79,'WW Spending Projected'!U$60:U$99)</f>
        <v>0</v>
      </c>
      <c r="V79" s="104">
        <f>SUMIF('WW Spending Actual'!$B$58:$B$97,'WW Spending Total'!$B79,'WW Spending Actual'!V$58:V$97)+SUMIF('WW Spending Projected'!$B$60:$B$99,'WW Spending Total'!$B79,'WW Spending Projected'!V$60:V$99)</f>
        <v>0</v>
      </c>
      <c r="W79" s="104">
        <f>SUMIF('WW Spending Actual'!$B$58:$B$97,'WW Spending Total'!$B79,'WW Spending Actual'!W$58:W$97)+SUMIF('WW Spending Projected'!$B$60:$B$99,'WW Spending Total'!$B79,'WW Spending Projected'!W$60:W$99)</f>
        <v>0</v>
      </c>
      <c r="X79" s="104">
        <f>SUMIF('WW Spending Actual'!$B$58:$B$97,'WW Spending Total'!$B79,'WW Spending Actual'!X$58:X$97)+SUMIF('WW Spending Projected'!$B$60:$B$99,'WW Spending Total'!$B79,'WW Spending Projected'!X$60:X$99)</f>
        <v>0</v>
      </c>
      <c r="Y79" s="104">
        <f>SUMIF('WW Spending Actual'!$B$58:$B$97,'WW Spending Total'!$B79,'WW Spending Actual'!Y$58:Y$97)+SUMIF('WW Spending Projected'!$B$60:$B$99,'WW Spending Total'!$B79,'WW Spending Projected'!Y$60:Y$99)</f>
        <v>0</v>
      </c>
      <c r="Z79" s="104">
        <f>SUMIF('WW Spending Actual'!$B$58:$B$97,'WW Spending Total'!$B79,'WW Spending Actual'!Z$58:Z$97)+SUMIF('WW Spending Projected'!$B$60:$B$99,'WW Spending Total'!$B79,'WW Spending Projected'!Z$60:Z$99)</f>
        <v>0</v>
      </c>
      <c r="AA79" s="104">
        <f>SUMIF('WW Spending Actual'!$B$58:$B$97,'WW Spending Total'!$B79,'WW Spending Actual'!AA$58:AA$97)+SUMIF('WW Spending Projected'!$B$60:$B$99,'WW Spending Total'!$B79,'WW Spending Projected'!AA$60:AA$99)</f>
        <v>0</v>
      </c>
      <c r="AB79" s="104">
        <f>SUMIF('WW Spending Actual'!$B$58:$B$97,'WW Spending Total'!$B79,'WW Spending Actual'!AB$58:AB$97)+SUMIF('WW Spending Projected'!$B$60:$B$99,'WW Spending Total'!$B79,'WW Spending Projected'!AB$60:AB$99)</f>
        <v>0</v>
      </c>
      <c r="AC79" s="104">
        <f>SUMIF('WW Spending Actual'!$B$58:$B$97,'WW Spending Total'!$B79,'WW Spending Actual'!AC$58:AC$97)+SUMIF('WW Spending Projected'!$B$60:$B$99,'WW Spending Total'!$B79,'WW Spending Projected'!AC$60:AC$99)</f>
        <v>0</v>
      </c>
      <c r="AD79" s="104">
        <f>SUMIF('WW Spending Actual'!$B$58:$B$97,'WW Spending Total'!$B79,'WW Spending Actual'!AD$58:AD$97)+SUMIF('WW Spending Projected'!$B$60:$B$99,'WW Spending Total'!$B79,'WW Spending Projected'!AD$60:AD$99)</f>
        <v>0</v>
      </c>
      <c r="AE79" s="104">
        <f>SUMIF('WW Spending Actual'!$B$58:$B$97,'WW Spending Total'!$B79,'WW Spending Actual'!AE$58:AE$97)+SUMIF('WW Spending Projected'!$B$60:$B$99,'WW Spending Total'!$B79,'WW Spending Projected'!AE$60:AE$99)</f>
        <v>0</v>
      </c>
      <c r="AF79" s="104">
        <f>SUMIF('WW Spending Actual'!$B$58:$B$97,'WW Spending Total'!$B79,'WW Spending Actual'!AF$58:AF$97)+SUMIF('WW Spending Projected'!$B$60:$B$99,'WW Spending Total'!$B79,'WW Spending Projected'!AF$60:AF$99)</f>
        <v>0</v>
      </c>
      <c r="AG79" s="105">
        <f>SUMIF('WW Spending Actual'!$B$58:$B$97,'WW Spending Total'!$B79,'WW Spending Actual'!AG$58:AG$97)+SUMIF('WW Spending Projected'!$B$60:$B$99,'WW Spending Total'!$B79,'WW Spending Projected'!AG$60:AG$99)</f>
        <v>0</v>
      </c>
    </row>
    <row r="80" spans="2:33" hidden="1" x14ac:dyDescent="0.2">
      <c r="B80" s="33" t="str">
        <f>IFERROR(VLOOKUP(C80,'MEG Def'!$A$42:$B$45,2),"")</f>
        <v/>
      </c>
      <c r="C80" s="58"/>
      <c r="D80" s="103">
        <f>SUMIF('WW Spending Actual'!$B$58:$B$97,'WW Spending Total'!$B80,'WW Spending Actual'!D$58:D$97)+SUMIF('WW Spending Projected'!$B$60:$B$99,'WW Spending Total'!$B80,'WW Spending Projected'!D$60:D$99)</f>
        <v>0</v>
      </c>
      <c r="E80" s="104">
        <f>SUMIF('WW Spending Actual'!$B$58:$B$97,'WW Spending Total'!$B80,'WW Spending Actual'!E$58:E$97)+SUMIF('WW Spending Projected'!$B$60:$B$99,'WW Spending Total'!$B80,'WW Spending Projected'!E$60:E$99)</f>
        <v>0</v>
      </c>
      <c r="F80" s="104">
        <f>SUMIF('WW Spending Actual'!$B$58:$B$97,'WW Spending Total'!$B80,'WW Spending Actual'!F$58:F$97)+SUMIF('WW Spending Projected'!$B$60:$B$99,'WW Spending Total'!$B80,'WW Spending Projected'!F$60:F$99)</f>
        <v>0</v>
      </c>
      <c r="G80" s="104">
        <f>SUMIF('WW Spending Actual'!$B$58:$B$97,'WW Spending Total'!$B80,'WW Spending Actual'!G$58:G$97)+SUMIF('WW Spending Projected'!$B$60:$B$99,'WW Spending Total'!$B80,'WW Spending Projected'!G$60:G$99)</f>
        <v>0</v>
      </c>
      <c r="H80" s="104">
        <f>SUMIF('WW Spending Actual'!$B$58:$B$97,'WW Spending Total'!$B80,'WW Spending Actual'!H$58:H$97)+SUMIF('WW Spending Projected'!$B$60:$B$99,'WW Spending Total'!$B80,'WW Spending Projected'!H$60:H$99)</f>
        <v>0</v>
      </c>
      <c r="I80" s="104">
        <f>SUMIF('WW Spending Actual'!$B$58:$B$97,'WW Spending Total'!$B80,'WW Spending Actual'!I$58:I$97)+SUMIF('WW Spending Projected'!$B$60:$B$99,'WW Spending Total'!$B80,'WW Spending Projected'!I$60:I$99)</f>
        <v>0</v>
      </c>
      <c r="J80" s="104">
        <f>SUMIF('WW Spending Actual'!$B$58:$B$97,'WW Spending Total'!$B80,'WW Spending Actual'!J$58:J$97)+SUMIF('WW Spending Projected'!$B$60:$B$99,'WW Spending Total'!$B80,'WW Spending Projected'!J$60:J$99)</f>
        <v>0</v>
      </c>
      <c r="K80" s="104">
        <f>SUMIF('WW Spending Actual'!$B$58:$B$97,'WW Spending Total'!$B80,'WW Spending Actual'!K$58:K$97)+SUMIF('WW Spending Projected'!$B$60:$B$99,'WW Spending Total'!$B80,'WW Spending Projected'!K$60:K$99)</f>
        <v>0</v>
      </c>
      <c r="L80" s="104">
        <f>SUMIF('WW Spending Actual'!$B$58:$B$97,'WW Spending Total'!$B80,'WW Spending Actual'!L$58:L$97)+SUMIF('WW Spending Projected'!$B$60:$B$99,'WW Spending Total'!$B80,'WW Spending Projected'!L$60:L$99)</f>
        <v>0</v>
      </c>
      <c r="M80" s="104">
        <f>SUMIF('WW Spending Actual'!$B$58:$B$97,'WW Spending Total'!$B80,'WW Spending Actual'!M$58:M$97)+SUMIF('WW Spending Projected'!$B$60:$B$99,'WW Spending Total'!$B80,'WW Spending Projected'!M$60:M$99)</f>
        <v>0</v>
      </c>
      <c r="N80" s="104">
        <f>SUMIF('WW Spending Actual'!$B$58:$B$97,'WW Spending Total'!$B80,'WW Spending Actual'!N$58:N$97)+SUMIF('WW Spending Projected'!$B$60:$B$99,'WW Spending Total'!$B80,'WW Spending Projected'!N$60:N$99)</f>
        <v>0</v>
      </c>
      <c r="O80" s="104">
        <f>SUMIF('WW Spending Actual'!$B$58:$B$97,'WW Spending Total'!$B80,'WW Spending Actual'!O$58:O$97)+SUMIF('WW Spending Projected'!$B$60:$B$99,'WW Spending Total'!$B80,'WW Spending Projected'!O$60:O$99)</f>
        <v>0</v>
      </c>
      <c r="P80" s="104">
        <f>SUMIF('WW Spending Actual'!$B$58:$B$97,'WW Spending Total'!$B80,'WW Spending Actual'!P$58:P$97)+SUMIF('WW Spending Projected'!$B$60:$B$99,'WW Spending Total'!$B80,'WW Spending Projected'!P$60:P$99)</f>
        <v>0</v>
      </c>
      <c r="Q80" s="104">
        <f>SUMIF('WW Spending Actual'!$B$58:$B$97,'WW Spending Total'!$B80,'WW Spending Actual'!Q$58:Q$97)+SUMIF('WW Spending Projected'!$B$60:$B$99,'WW Spending Total'!$B80,'WW Spending Projected'!Q$60:Q$99)</f>
        <v>0</v>
      </c>
      <c r="R80" s="104">
        <f>SUMIF('WW Spending Actual'!$B$58:$B$97,'WW Spending Total'!$B80,'WW Spending Actual'!R$58:R$97)+SUMIF('WW Spending Projected'!$B$60:$B$99,'WW Spending Total'!$B80,'WW Spending Projected'!R$60:R$99)</f>
        <v>0</v>
      </c>
      <c r="S80" s="104">
        <f>SUMIF('WW Spending Actual'!$B$58:$B$97,'WW Spending Total'!$B80,'WW Spending Actual'!S$58:S$97)+SUMIF('WW Spending Projected'!$B$60:$B$99,'WW Spending Total'!$B80,'WW Spending Projected'!S$60:S$99)</f>
        <v>0</v>
      </c>
      <c r="T80" s="104">
        <f>SUMIF('WW Spending Actual'!$B$58:$B$97,'WW Spending Total'!$B80,'WW Spending Actual'!T$58:T$97)+SUMIF('WW Spending Projected'!$B$60:$B$99,'WW Spending Total'!$B80,'WW Spending Projected'!T$60:T$99)</f>
        <v>0</v>
      </c>
      <c r="U80" s="104">
        <f>SUMIF('WW Spending Actual'!$B$58:$B$97,'WW Spending Total'!$B80,'WW Spending Actual'!U$58:U$97)+SUMIF('WW Spending Projected'!$B$60:$B$99,'WW Spending Total'!$B80,'WW Spending Projected'!U$60:U$99)</f>
        <v>0</v>
      </c>
      <c r="V80" s="104">
        <f>SUMIF('WW Spending Actual'!$B$58:$B$97,'WW Spending Total'!$B80,'WW Spending Actual'!V$58:V$97)+SUMIF('WW Spending Projected'!$B$60:$B$99,'WW Spending Total'!$B80,'WW Spending Projected'!V$60:V$99)</f>
        <v>0</v>
      </c>
      <c r="W80" s="104">
        <f>SUMIF('WW Spending Actual'!$B$58:$B$97,'WW Spending Total'!$B80,'WW Spending Actual'!W$58:W$97)+SUMIF('WW Spending Projected'!$B$60:$B$99,'WW Spending Total'!$B80,'WW Spending Projected'!W$60:W$99)</f>
        <v>0</v>
      </c>
      <c r="X80" s="104">
        <f>SUMIF('WW Spending Actual'!$B$58:$B$97,'WW Spending Total'!$B80,'WW Spending Actual'!X$58:X$97)+SUMIF('WW Spending Projected'!$B$60:$B$99,'WW Spending Total'!$B80,'WW Spending Projected'!X$60:X$99)</f>
        <v>0</v>
      </c>
      <c r="Y80" s="104">
        <f>SUMIF('WW Spending Actual'!$B$58:$B$97,'WW Spending Total'!$B80,'WW Spending Actual'!Y$58:Y$97)+SUMIF('WW Spending Projected'!$B$60:$B$99,'WW Spending Total'!$B80,'WW Spending Projected'!Y$60:Y$99)</f>
        <v>0</v>
      </c>
      <c r="Z80" s="104">
        <f>SUMIF('WW Spending Actual'!$B$58:$B$97,'WW Spending Total'!$B80,'WW Spending Actual'!Z$58:Z$97)+SUMIF('WW Spending Projected'!$B$60:$B$99,'WW Spending Total'!$B80,'WW Spending Projected'!Z$60:Z$99)</f>
        <v>0</v>
      </c>
      <c r="AA80" s="104">
        <f>SUMIF('WW Spending Actual'!$B$58:$B$97,'WW Spending Total'!$B80,'WW Spending Actual'!AA$58:AA$97)+SUMIF('WW Spending Projected'!$B$60:$B$99,'WW Spending Total'!$B80,'WW Spending Projected'!AA$60:AA$99)</f>
        <v>0</v>
      </c>
      <c r="AB80" s="104">
        <f>SUMIF('WW Spending Actual'!$B$58:$B$97,'WW Spending Total'!$B80,'WW Spending Actual'!AB$58:AB$97)+SUMIF('WW Spending Projected'!$B$60:$B$99,'WW Spending Total'!$B80,'WW Spending Projected'!AB$60:AB$99)</f>
        <v>0</v>
      </c>
      <c r="AC80" s="104">
        <f>SUMIF('WW Spending Actual'!$B$58:$B$97,'WW Spending Total'!$B80,'WW Spending Actual'!AC$58:AC$97)+SUMIF('WW Spending Projected'!$B$60:$B$99,'WW Spending Total'!$B80,'WW Spending Projected'!AC$60:AC$99)</f>
        <v>0</v>
      </c>
      <c r="AD80" s="104">
        <f>SUMIF('WW Spending Actual'!$B$58:$B$97,'WW Spending Total'!$B80,'WW Spending Actual'!AD$58:AD$97)+SUMIF('WW Spending Projected'!$B$60:$B$99,'WW Spending Total'!$B80,'WW Spending Projected'!AD$60:AD$99)</f>
        <v>0</v>
      </c>
      <c r="AE80" s="104">
        <f>SUMIF('WW Spending Actual'!$B$58:$B$97,'WW Spending Total'!$B80,'WW Spending Actual'!AE$58:AE$97)+SUMIF('WW Spending Projected'!$B$60:$B$99,'WW Spending Total'!$B80,'WW Spending Projected'!AE$60:AE$99)</f>
        <v>0</v>
      </c>
      <c r="AF80" s="104">
        <f>SUMIF('WW Spending Actual'!$B$58:$B$97,'WW Spending Total'!$B80,'WW Spending Actual'!AF$58:AF$97)+SUMIF('WW Spending Projected'!$B$60:$B$99,'WW Spending Total'!$B80,'WW Spending Projected'!AF$60:AF$99)</f>
        <v>0</v>
      </c>
      <c r="AG80" s="105">
        <f>SUMIF('WW Spending Actual'!$B$58:$B$97,'WW Spending Total'!$B80,'WW Spending Actual'!AG$58:AG$97)+SUMIF('WW Spending Projected'!$B$60:$B$99,'WW Spending Total'!$B80,'WW Spending Projected'!AG$60:AG$99)</f>
        <v>0</v>
      </c>
    </row>
    <row r="81" spans="2:33" hidden="1" x14ac:dyDescent="0.2">
      <c r="B81" s="68"/>
      <c r="C81" s="58"/>
      <c r="D81" s="103">
        <f>SUMIF('WW Spending Actual'!$B$58:$B$97,'WW Spending Total'!$B81,'WW Spending Actual'!D$58:D$97)+SUMIF('WW Spending Projected'!$B$60:$B$99,'WW Spending Total'!$B81,'WW Spending Projected'!D$60:D$99)</f>
        <v>0</v>
      </c>
      <c r="E81" s="104">
        <f>SUMIF('WW Spending Actual'!$B$58:$B$97,'WW Spending Total'!$B81,'WW Spending Actual'!E$58:E$97)+SUMIF('WW Spending Projected'!$B$60:$B$99,'WW Spending Total'!$B81,'WW Spending Projected'!E$60:E$99)</f>
        <v>0</v>
      </c>
      <c r="F81" s="104">
        <f>SUMIF('WW Spending Actual'!$B$58:$B$97,'WW Spending Total'!$B81,'WW Spending Actual'!F$58:F$97)+SUMIF('WW Spending Projected'!$B$60:$B$99,'WW Spending Total'!$B81,'WW Spending Projected'!F$60:F$99)</f>
        <v>0</v>
      </c>
      <c r="G81" s="104">
        <f>SUMIF('WW Spending Actual'!$B$58:$B$97,'WW Spending Total'!$B81,'WW Spending Actual'!G$58:G$97)+SUMIF('WW Spending Projected'!$B$60:$B$99,'WW Spending Total'!$B81,'WW Spending Projected'!G$60:G$99)</f>
        <v>0</v>
      </c>
      <c r="H81" s="104">
        <f>SUMIF('WW Spending Actual'!$B$58:$B$97,'WW Spending Total'!$B81,'WW Spending Actual'!H$58:H$97)+SUMIF('WW Spending Projected'!$B$60:$B$99,'WW Spending Total'!$B81,'WW Spending Projected'!H$60:H$99)</f>
        <v>0</v>
      </c>
      <c r="I81" s="104">
        <f>SUMIF('WW Spending Actual'!$B$58:$B$97,'WW Spending Total'!$B81,'WW Spending Actual'!I$58:I$97)+SUMIF('WW Spending Projected'!$B$60:$B$99,'WW Spending Total'!$B81,'WW Spending Projected'!I$60:I$99)</f>
        <v>0</v>
      </c>
      <c r="J81" s="104">
        <f>SUMIF('WW Spending Actual'!$B$58:$B$97,'WW Spending Total'!$B81,'WW Spending Actual'!J$58:J$97)+SUMIF('WW Spending Projected'!$B$60:$B$99,'WW Spending Total'!$B81,'WW Spending Projected'!J$60:J$99)</f>
        <v>0</v>
      </c>
      <c r="K81" s="104">
        <f>SUMIF('WW Spending Actual'!$B$58:$B$97,'WW Spending Total'!$B81,'WW Spending Actual'!K$58:K$97)+SUMIF('WW Spending Projected'!$B$60:$B$99,'WW Spending Total'!$B81,'WW Spending Projected'!K$60:K$99)</f>
        <v>0</v>
      </c>
      <c r="L81" s="104">
        <f>SUMIF('WW Spending Actual'!$B$58:$B$97,'WW Spending Total'!$B81,'WW Spending Actual'!L$58:L$97)+SUMIF('WW Spending Projected'!$B$60:$B$99,'WW Spending Total'!$B81,'WW Spending Projected'!L$60:L$99)</f>
        <v>0</v>
      </c>
      <c r="M81" s="104">
        <f>SUMIF('WW Spending Actual'!$B$58:$B$97,'WW Spending Total'!$B81,'WW Spending Actual'!M$58:M$97)+SUMIF('WW Spending Projected'!$B$60:$B$99,'WW Spending Total'!$B81,'WW Spending Projected'!M$60:M$99)</f>
        <v>0</v>
      </c>
      <c r="N81" s="104">
        <f>SUMIF('WW Spending Actual'!$B$58:$B$97,'WW Spending Total'!$B81,'WW Spending Actual'!N$58:N$97)+SUMIF('WW Spending Projected'!$B$60:$B$99,'WW Spending Total'!$B81,'WW Spending Projected'!N$60:N$99)</f>
        <v>0</v>
      </c>
      <c r="O81" s="104">
        <f>SUMIF('WW Spending Actual'!$B$58:$B$97,'WW Spending Total'!$B81,'WW Spending Actual'!O$58:O$97)+SUMIF('WW Spending Projected'!$B$60:$B$99,'WW Spending Total'!$B81,'WW Spending Projected'!O$60:O$99)</f>
        <v>0</v>
      </c>
      <c r="P81" s="104">
        <f>SUMIF('WW Spending Actual'!$B$58:$B$97,'WW Spending Total'!$B81,'WW Spending Actual'!P$58:P$97)+SUMIF('WW Spending Projected'!$B$60:$B$99,'WW Spending Total'!$B81,'WW Spending Projected'!P$60:P$99)</f>
        <v>0</v>
      </c>
      <c r="Q81" s="104">
        <f>SUMIF('WW Spending Actual'!$B$58:$B$97,'WW Spending Total'!$B81,'WW Spending Actual'!Q$58:Q$97)+SUMIF('WW Spending Projected'!$B$60:$B$99,'WW Spending Total'!$B81,'WW Spending Projected'!Q$60:Q$99)</f>
        <v>0</v>
      </c>
      <c r="R81" s="104">
        <f>SUMIF('WW Spending Actual'!$B$58:$B$97,'WW Spending Total'!$B81,'WW Spending Actual'!R$58:R$97)+SUMIF('WW Spending Projected'!$B$60:$B$99,'WW Spending Total'!$B81,'WW Spending Projected'!R$60:R$99)</f>
        <v>0</v>
      </c>
      <c r="S81" s="104">
        <f>SUMIF('WW Spending Actual'!$B$58:$B$97,'WW Spending Total'!$B81,'WW Spending Actual'!S$58:S$97)+SUMIF('WW Spending Projected'!$B$60:$B$99,'WW Spending Total'!$B81,'WW Spending Projected'!S$60:S$99)</f>
        <v>0</v>
      </c>
      <c r="T81" s="104">
        <f>SUMIF('WW Spending Actual'!$B$58:$B$97,'WW Spending Total'!$B81,'WW Spending Actual'!T$58:T$97)+SUMIF('WW Spending Projected'!$B$60:$B$99,'WW Spending Total'!$B81,'WW Spending Projected'!T$60:T$99)</f>
        <v>0</v>
      </c>
      <c r="U81" s="104">
        <f>SUMIF('WW Spending Actual'!$B$58:$B$97,'WW Spending Total'!$B81,'WW Spending Actual'!U$58:U$97)+SUMIF('WW Spending Projected'!$B$60:$B$99,'WW Spending Total'!$B81,'WW Spending Projected'!U$60:U$99)</f>
        <v>0</v>
      </c>
      <c r="V81" s="104">
        <f>SUMIF('WW Spending Actual'!$B$58:$B$97,'WW Spending Total'!$B81,'WW Spending Actual'!V$58:V$97)+SUMIF('WW Spending Projected'!$B$60:$B$99,'WW Spending Total'!$B81,'WW Spending Projected'!V$60:V$99)</f>
        <v>0</v>
      </c>
      <c r="W81" s="104">
        <f>SUMIF('WW Spending Actual'!$B$58:$B$97,'WW Spending Total'!$B81,'WW Spending Actual'!W$58:W$97)+SUMIF('WW Spending Projected'!$B$60:$B$99,'WW Spending Total'!$B81,'WW Spending Projected'!W$60:W$99)</f>
        <v>0</v>
      </c>
      <c r="X81" s="104">
        <f>SUMIF('WW Spending Actual'!$B$58:$B$97,'WW Spending Total'!$B81,'WW Spending Actual'!X$58:X$97)+SUMIF('WW Spending Projected'!$B$60:$B$99,'WW Spending Total'!$B81,'WW Spending Projected'!X$60:X$99)</f>
        <v>0</v>
      </c>
      <c r="Y81" s="104">
        <f>SUMIF('WW Spending Actual'!$B$58:$B$97,'WW Spending Total'!$B81,'WW Spending Actual'!Y$58:Y$97)+SUMIF('WW Spending Projected'!$B$60:$B$99,'WW Spending Total'!$B81,'WW Spending Projected'!Y$60:Y$99)</f>
        <v>0</v>
      </c>
      <c r="Z81" s="104">
        <f>SUMIF('WW Spending Actual'!$B$58:$B$97,'WW Spending Total'!$B81,'WW Spending Actual'!Z$58:Z$97)+SUMIF('WW Spending Projected'!$B$60:$B$99,'WW Spending Total'!$B81,'WW Spending Projected'!Z$60:Z$99)</f>
        <v>0</v>
      </c>
      <c r="AA81" s="104">
        <f>SUMIF('WW Spending Actual'!$B$58:$B$97,'WW Spending Total'!$B81,'WW Spending Actual'!AA$58:AA$97)+SUMIF('WW Spending Projected'!$B$60:$B$99,'WW Spending Total'!$B81,'WW Spending Projected'!AA$60:AA$99)</f>
        <v>0</v>
      </c>
      <c r="AB81" s="104">
        <f>SUMIF('WW Spending Actual'!$B$58:$B$97,'WW Spending Total'!$B81,'WW Spending Actual'!AB$58:AB$97)+SUMIF('WW Spending Projected'!$B$60:$B$99,'WW Spending Total'!$B81,'WW Spending Projected'!AB$60:AB$99)</f>
        <v>0</v>
      </c>
      <c r="AC81" s="104">
        <f>SUMIF('WW Spending Actual'!$B$58:$B$97,'WW Spending Total'!$B81,'WW Spending Actual'!AC$58:AC$97)+SUMIF('WW Spending Projected'!$B$60:$B$99,'WW Spending Total'!$B81,'WW Spending Projected'!AC$60:AC$99)</f>
        <v>0</v>
      </c>
      <c r="AD81" s="104">
        <f>SUMIF('WW Spending Actual'!$B$58:$B$97,'WW Spending Total'!$B81,'WW Spending Actual'!AD$58:AD$97)+SUMIF('WW Spending Projected'!$B$60:$B$99,'WW Spending Total'!$B81,'WW Spending Projected'!AD$60:AD$99)</f>
        <v>0</v>
      </c>
      <c r="AE81" s="104">
        <f>SUMIF('WW Spending Actual'!$B$58:$B$97,'WW Spending Total'!$B81,'WW Spending Actual'!AE$58:AE$97)+SUMIF('WW Spending Projected'!$B$60:$B$99,'WW Spending Total'!$B81,'WW Spending Projected'!AE$60:AE$99)</f>
        <v>0</v>
      </c>
      <c r="AF81" s="104">
        <f>SUMIF('WW Spending Actual'!$B$58:$B$97,'WW Spending Total'!$B81,'WW Spending Actual'!AF$58:AF$97)+SUMIF('WW Spending Projected'!$B$60:$B$99,'WW Spending Total'!$B81,'WW Spending Projected'!AF$60:AF$99)</f>
        <v>0</v>
      </c>
      <c r="AG81" s="105">
        <f>SUMIF('WW Spending Actual'!$B$58:$B$97,'WW Spending Total'!$B81,'WW Spending Actual'!AG$58:AG$97)+SUMIF('WW Spending Projected'!$B$60:$B$99,'WW Spending Total'!$B81,'WW Spending Projected'!AG$60:AG$99)</f>
        <v>0</v>
      </c>
    </row>
    <row r="82" spans="2:33" hidden="1" x14ac:dyDescent="0.2">
      <c r="B82" s="61" t="s">
        <v>42</v>
      </c>
      <c r="C82" s="58"/>
      <c r="D82" s="103">
        <f>SUMIF('WW Spending Actual'!$B$58:$B$97,'WW Spending Total'!$B82,'WW Spending Actual'!D$58:D$97)+SUMIF('WW Spending Projected'!$B$60:$B$99,'WW Spending Total'!$B82,'WW Spending Projected'!D$60:D$99)</f>
        <v>0</v>
      </c>
      <c r="E82" s="104">
        <f>SUMIF('WW Spending Actual'!$B$58:$B$97,'WW Spending Total'!$B82,'WW Spending Actual'!E$58:E$97)+SUMIF('WW Spending Projected'!$B$60:$B$99,'WW Spending Total'!$B82,'WW Spending Projected'!E$60:E$99)</f>
        <v>0</v>
      </c>
      <c r="F82" s="104">
        <f>SUMIF('WW Spending Actual'!$B$58:$B$97,'WW Spending Total'!$B82,'WW Spending Actual'!F$58:F$97)+SUMIF('WW Spending Projected'!$B$60:$B$99,'WW Spending Total'!$B82,'WW Spending Projected'!F$60:F$99)</f>
        <v>0</v>
      </c>
      <c r="G82" s="104">
        <f>SUMIF('WW Spending Actual'!$B$58:$B$97,'WW Spending Total'!$B82,'WW Spending Actual'!G$58:G$97)+SUMIF('WW Spending Projected'!$B$60:$B$99,'WW Spending Total'!$B82,'WW Spending Projected'!G$60:G$99)</f>
        <v>0</v>
      </c>
      <c r="H82" s="104">
        <f>SUMIF('WW Spending Actual'!$B$58:$B$97,'WW Spending Total'!$B82,'WW Spending Actual'!H$58:H$97)+SUMIF('WW Spending Projected'!$B$60:$B$99,'WW Spending Total'!$B82,'WW Spending Projected'!H$60:H$99)</f>
        <v>0</v>
      </c>
      <c r="I82" s="104">
        <f>SUMIF('WW Spending Actual'!$B$58:$B$97,'WW Spending Total'!$B82,'WW Spending Actual'!I$58:I$97)+SUMIF('WW Spending Projected'!$B$60:$B$99,'WW Spending Total'!$B82,'WW Spending Projected'!I$60:I$99)</f>
        <v>0</v>
      </c>
      <c r="J82" s="104">
        <f>SUMIF('WW Spending Actual'!$B$58:$B$97,'WW Spending Total'!$B82,'WW Spending Actual'!J$58:J$97)+SUMIF('WW Spending Projected'!$B$60:$B$99,'WW Spending Total'!$B82,'WW Spending Projected'!J$60:J$99)</f>
        <v>0</v>
      </c>
      <c r="K82" s="104">
        <f>SUMIF('WW Spending Actual'!$B$58:$B$97,'WW Spending Total'!$B82,'WW Spending Actual'!K$58:K$97)+SUMIF('WW Spending Projected'!$B$60:$B$99,'WW Spending Total'!$B82,'WW Spending Projected'!K$60:K$99)</f>
        <v>0</v>
      </c>
      <c r="L82" s="104">
        <f>SUMIF('WW Spending Actual'!$B$58:$B$97,'WW Spending Total'!$B82,'WW Spending Actual'!L$58:L$97)+SUMIF('WW Spending Projected'!$B$60:$B$99,'WW Spending Total'!$B82,'WW Spending Projected'!L$60:L$99)</f>
        <v>0</v>
      </c>
      <c r="M82" s="104">
        <f>SUMIF('WW Spending Actual'!$B$58:$B$97,'WW Spending Total'!$B82,'WW Spending Actual'!M$58:M$97)+SUMIF('WW Spending Projected'!$B$60:$B$99,'WW Spending Total'!$B82,'WW Spending Projected'!M$60:M$99)</f>
        <v>0</v>
      </c>
      <c r="N82" s="104">
        <f>SUMIF('WW Spending Actual'!$B$58:$B$97,'WW Spending Total'!$B82,'WW Spending Actual'!N$58:N$97)+SUMIF('WW Spending Projected'!$B$60:$B$99,'WW Spending Total'!$B82,'WW Spending Projected'!N$60:N$99)</f>
        <v>0</v>
      </c>
      <c r="O82" s="104">
        <f>SUMIF('WW Spending Actual'!$B$58:$B$97,'WW Spending Total'!$B82,'WW Spending Actual'!O$58:O$97)+SUMIF('WW Spending Projected'!$B$60:$B$99,'WW Spending Total'!$B82,'WW Spending Projected'!O$60:O$99)</f>
        <v>0</v>
      </c>
      <c r="P82" s="104">
        <f>SUMIF('WW Spending Actual'!$B$58:$B$97,'WW Spending Total'!$B82,'WW Spending Actual'!P$58:P$97)+SUMIF('WW Spending Projected'!$B$60:$B$99,'WW Spending Total'!$B82,'WW Spending Projected'!P$60:P$99)</f>
        <v>0</v>
      </c>
      <c r="Q82" s="104">
        <f>SUMIF('WW Spending Actual'!$B$58:$B$97,'WW Spending Total'!$B82,'WW Spending Actual'!Q$58:Q$97)+SUMIF('WW Spending Projected'!$B$60:$B$99,'WW Spending Total'!$B82,'WW Spending Projected'!Q$60:Q$99)</f>
        <v>0</v>
      </c>
      <c r="R82" s="104">
        <f>SUMIF('WW Spending Actual'!$B$58:$B$97,'WW Spending Total'!$B82,'WW Spending Actual'!R$58:R$97)+SUMIF('WW Spending Projected'!$B$60:$B$99,'WW Spending Total'!$B82,'WW Spending Projected'!R$60:R$99)</f>
        <v>0</v>
      </c>
      <c r="S82" s="104">
        <f>SUMIF('WW Spending Actual'!$B$58:$B$97,'WW Spending Total'!$B82,'WW Spending Actual'!S$58:S$97)+SUMIF('WW Spending Projected'!$B$60:$B$99,'WW Spending Total'!$B82,'WW Spending Projected'!S$60:S$99)</f>
        <v>0</v>
      </c>
      <c r="T82" s="104">
        <f>SUMIF('WW Spending Actual'!$B$58:$B$97,'WW Spending Total'!$B82,'WW Spending Actual'!T$58:T$97)+SUMIF('WW Spending Projected'!$B$60:$B$99,'WW Spending Total'!$B82,'WW Spending Projected'!T$60:T$99)</f>
        <v>0</v>
      </c>
      <c r="U82" s="104">
        <f>SUMIF('WW Spending Actual'!$B$58:$B$97,'WW Spending Total'!$B82,'WW Spending Actual'!U$58:U$97)+SUMIF('WW Spending Projected'!$B$60:$B$99,'WW Spending Total'!$B82,'WW Spending Projected'!U$60:U$99)</f>
        <v>0</v>
      </c>
      <c r="V82" s="104">
        <f>SUMIF('WW Spending Actual'!$B$58:$B$97,'WW Spending Total'!$B82,'WW Spending Actual'!V$58:V$97)+SUMIF('WW Spending Projected'!$B$60:$B$99,'WW Spending Total'!$B82,'WW Spending Projected'!V$60:V$99)</f>
        <v>0</v>
      </c>
      <c r="W82" s="104">
        <f>SUMIF('WW Spending Actual'!$B$58:$B$97,'WW Spending Total'!$B82,'WW Spending Actual'!W$58:W$97)+SUMIF('WW Spending Projected'!$B$60:$B$99,'WW Spending Total'!$B82,'WW Spending Projected'!W$60:W$99)</f>
        <v>0</v>
      </c>
      <c r="X82" s="104">
        <f>SUMIF('WW Spending Actual'!$B$58:$B$97,'WW Spending Total'!$B82,'WW Spending Actual'!X$58:X$97)+SUMIF('WW Spending Projected'!$B$60:$B$99,'WW Spending Total'!$B82,'WW Spending Projected'!X$60:X$99)</f>
        <v>0</v>
      </c>
      <c r="Y82" s="104">
        <f>SUMIF('WW Spending Actual'!$B$58:$B$97,'WW Spending Total'!$B82,'WW Spending Actual'!Y$58:Y$97)+SUMIF('WW Spending Projected'!$B$60:$B$99,'WW Spending Total'!$B82,'WW Spending Projected'!Y$60:Y$99)</f>
        <v>0</v>
      </c>
      <c r="Z82" s="104">
        <f>SUMIF('WW Spending Actual'!$B$58:$B$97,'WW Spending Total'!$B82,'WW Spending Actual'!Z$58:Z$97)+SUMIF('WW Spending Projected'!$B$60:$B$99,'WW Spending Total'!$B82,'WW Spending Projected'!Z$60:Z$99)</f>
        <v>0</v>
      </c>
      <c r="AA82" s="104">
        <f>SUMIF('WW Spending Actual'!$B$58:$B$97,'WW Spending Total'!$B82,'WW Spending Actual'!AA$58:AA$97)+SUMIF('WW Spending Projected'!$B$60:$B$99,'WW Spending Total'!$B82,'WW Spending Projected'!AA$60:AA$99)</f>
        <v>0</v>
      </c>
      <c r="AB82" s="104">
        <f>SUMIF('WW Spending Actual'!$B$58:$B$97,'WW Spending Total'!$B82,'WW Spending Actual'!AB$58:AB$97)+SUMIF('WW Spending Projected'!$B$60:$B$99,'WW Spending Total'!$B82,'WW Spending Projected'!AB$60:AB$99)</f>
        <v>0</v>
      </c>
      <c r="AC82" s="104">
        <f>SUMIF('WW Spending Actual'!$B$58:$B$97,'WW Spending Total'!$B82,'WW Spending Actual'!AC$58:AC$97)+SUMIF('WW Spending Projected'!$B$60:$B$99,'WW Spending Total'!$B82,'WW Spending Projected'!AC$60:AC$99)</f>
        <v>0</v>
      </c>
      <c r="AD82" s="104">
        <f>SUMIF('WW Spending Actual'!$B$58:$B$97,'WW Spending Total'!$B82,'WW Spending Actual'!AD$58:AD$97)+SUMIF('WW Spending Projected'!$B$60:$B$99,'WW Spending Total'!$B82,'WW Spending Projected'!AD$60:AD$99)</f>
        <v>0</v>
      </c>
      <c r="AE82" s="104">
        <f>SUMIF('WW Spending Actual'!$B$58:$B$97,'WW Spending Total'!$B82,'WW Spending Actual'!AE$58:AE$97)+SUMIF('WW Spending Projected'!$B$60:$B$99,'WW Spending Total'!$B82,'WW Spending Projected'!AE$60:AE$99)</f>
        <v>0</v>
      </c>
      <c r="AF82" s="104">
        <f>SUMIF('WW Spending Actual'!$B$58:$B$97,'WW Spending Total'!$B82,'WW Spending Actual'!AF$58:AF$97)+SUMIF('WW Spending Projected'!$B$60:$B$99,'WW Spending Total'!$B82,'WW Spending Projected'!AF$60:AF$99)</f>
        <v>0</v>
      </c>
      <c r="AG82" s="105">
        <f>SUMIF('WW Spending Actual'!$B$58:$B$97,'WW Spending Total'!$B82,'WW Spending Actual'!AG$58:AG$97)+SUMIF('WW Spending Projected'!$B$60:$B$99,'WW Spending Total'!$B82,'WW Spending Projected'!AG$60:AG$99)</f>
        <v>0</v>
      </c>
    </row>
    <row r="83" spans="2:33" hidden="1" x14ac:dyDescent="0.2">
      <c r="B83" s="33" t="str">
        <f>IFERROR(VLOOKUP(C83,'MEG Def'!$A$47:$B$50,2),"")</f>
        <v/>
      </c>
      <c r="C83" s="58"/>
      <c r="D83" s="103">
        <f>SUMIF('WW Spending Actual'!$B$58:$B$97,'WW Spending Total'!$B83,'WW Spending Actual'!D$58:D$97)+SUMIF('WW Spending Projected'!$B$60:$B$99,'WW Spending Total'!$B83,'WW Spending Projected'!D$60:D$99)</f>
        <v>0</v>
      </c>
      <c r="E83" s="104">
        <f>SUMIF('WW Spending Actual'!$B$58:$B$97,'WW Spending Total'!$B83,'WW Spending Actual'!E$58:E$97)+SUMIF('WW Spending Projected'!$B$60:$B$99,'WW Spending Total'!$B83,'WW Spending Projected'!E$60:E$99)</f>
        <v>0</v>
      </c>
      <c r="F83" s="104">
        <f>SUMIF('WW Spending Actual'!$B$58:$B$97,'WW Spending Total'!$B83,'WW Spending Actual'!F$58:F$97)+SUMIF('WW Spending Projected'!$B$60:$B$99,'WW Spending Total'!$B83,'WW Spending Projected'!F$60:F$99)</f>
        <v>0</v>
      </c>
      <c r="G83" s="104">
        <f>SUMIF('WW Spending Actual'!$B$58:$B$97,'WW Spending Total'!$B83,'WW Spending Actual'!G$58:G$97)+SUMIF('WW Spending Projected'!$B$60:$B$99,'WW Spending Total'!$B83,'WW Spending Projected'!G$60:G$99)</f>
        <v>0</v>
      </c>
      <c r="H83" s="104">
        <f>SUMIF('WW Spending Actual'!$B$58:$B$97,'WW Spending Total'!$B83,'WW Spending Actual'!H$58:H$97)+SUMIF('WW Spending Projected'!$B$60:$B$99,'WW Spending Total'!$B83,'WW Spending Projected'!H$60:H$99)</f>
        <v>0</v>
      </c>
      <c r="I83" s="104">
        <f>SUMIF('WW Spending Actual'!$B$58:$B$97,'WW Spending Total'!$B83,'WW Spending Actual'!I$58:I$97)+SUMIF('WW Spending Projected'!$B$60:$B$99,'WW Spending Total'!$B83,'WW Spending Projected'!I$60:I$99)</f>
        <v>0</v>
      </c>
      <c r="J83" s="104">
        <f>SUMIF('WW Spending Actual'!$B$58:$B$97,'WW Spending Total'!$B83,'WW Spending Actual'!J$58:J$97)+SUMIF('WW Spending Projected'!$B$60:$B$99,'WW Spending Total'!$B83,'WW Spending Projected'!J$60:J$99)</f>
        <v>0</v>
      </c>
      <c r="K83" s="104">
        <f>SUMIF('WW Spending Actual'!$B$58:$B$97,'WW Spending Total'!$B83,'WW Spending Actual'!K$58:K$97)+SUMIF('WW Spending Projected'!$B$60:$B$99,'WW Spending Total'!$B83,'WW Spending Projected'!K$60:K$99)</f>
        <v>0</v>
      </c>
      <c r="L83" s="104">
        <f>SUMIF('WW Spending Actual'!$B$58:$B$97,'WW Spending Total'!$B83,'WW Spending Actual'!L$58:L$97)+SUMIF('WW Spending Projected'!$B$60:$B$99,'WW Spending Total'!$B83,'WW Spending Projected'!L$60:L$99)</f>
        <v>0</v>
      </c>
      <c r="M83" s="104">
        <f>SUMIF('WW Spending Actual'!$B$58:$B$97,'WW Spending Total'!$B83,'WW Spending Actual'!M$58:M$97)+SUMIF('WW Spending Projected'!$B$60:$B$99,'WW Spending Total'!$B83,'WW Spending Projected'!M$60:M$99)</f>
        <v>0</v>
      </c>
      <c r="N83" s="104">
        <f>SUMIF('WW Spending Actual'!$B$58:$B$97,'WW Spending Total'!$B83,'WW Spending Actual'!N$58:N$97)+SUMIF('WW Spending Projected'!$B$60:$B$99,'WW Spending Total'!$B83,'WW Spending Projected'!N$60:N$99)</f>
        <v>0</v>
      </c>
      <c r="O83" s="104">
        <f>SUMIF('WW Spending Actual'!$B$58:$B$97,'WW Spending Total'!$B83,'WW Spending Actual'!O$58:O$97)+SUMIF('WW Spending Projected'!$B$60:$B$99,'WW Spending Total'!$B83,'WW Spending Projected'!O$60:O$99)</f>
        <v>0</v>
      </c>
      <c r="P83" s="104">
        <f>SUMIF('WW Spending Actual'!$B$58:$B$97,'WW Spending Total'!$B83,'WW Spending Actual'!P$58:P$97)+SUMIF('WW Spending Projected'!$B$60:$B$99,'WW Spending Total'!$B83,'WW Spending Projected'!P$60:P$99)</f>
        <v>0</v>
      </c>
      <c r="Q83" s="104">
        <f>SUMIF('WW Spending Actual'!$B$58:$B$97,'WW Spending Total'!$B83,'WW Spending Actual'!Q$58:Q$97)+SUMIF('WW Spending Projected'!$B$60:$B$99,'WW Spending Total'!$B83,'WW Spending Projected'!Q$60:Q$99)</f>
        <v>0</v>
      </c>
      <c r="R83" s="104">
        <f>SUMIF('WW Spending Actual'!$B$58:$B$97,'WW Spending Total'!$B83,'WW Spending Actual'!R$58:R$97)+SUMIF('WW Spending Projected'!$B$60:$B$99,'WW Spending Total'!$B83,'WW Spending Projected'!R$60:R$99)</f>
        <v>0</v>
      </c>
      <c r="S83" s="104">
        <f>SUMIF('WW Spending Actual'!$B$58:$B$97,'WW Spending Total'!$B83,'WW Spending Actual'!S$58:S$97)+SUMIF('WW Spending Projected'!$B$60:$B$99,'WW Spending Total'!$B83,'WW Spending Projected'!S$60:S$99)</f>
        <v>0</v>
      </c>
      <c r="T83" s="104">
        <f>SUMIF('WW Spending Actual'!$B$58:$B$97,'WW Spending Total'!$B83,'WW Spending Actual'!T$58:T$97)+SUMIF('WW Spending Projected'!$B$60:$B$99,'WW Spending Total'!$B83,'WW Spending Projected'!T$60:T$99)</f>
        <v>0</v>
      </c>
      <c r="U83" s="104">
        <f>SUMIF('WW Spending Actual'!$B$58:$B$97,'WW Spending Total'!$B83,'WW Spending Actual'!U$58:U$97)+SUMIF('WW Spending Projected'!$B$60:$B$99,'WW Spending Total'!$B83,'WW Spending Projected'!U$60:U$99)</f>
        <v>0</v>
      </c>
      <c r="V83" s="104">
        <f>SUMIF('WW Spending Actual'!$B$58:$B$97,'WW Spending Total'!$B83,'WW Spending Actual'!V$58:V$97)+SUMIF('WW Spending Projected'!$B$60:$B$99,'WW Spending Total'!$B83,'WW Spending Projected'!V$60:V$99)</f>
        <v>0</v>
      </c>
      <c r="W83" s="104">
        <f>SUMIF('WW Spending Actual'!$B$58:$B$97,'WW Spending Total'!$B83,'WW Spending Actual'!W$58:W$97)+SUMIF('WW Spending Projected'!$B$60:$B$99,'WW Spending Total'!$B83,'WW Spending Projected'!W$60:W$99)</f>
        <v>0</v>
      </c>
      <c r="X83" s="104">
        <f>SUMIF('WW Spending Actual'!$B$58:$B$97,'WW Spending Total'!$B83,'WW Spending Actual'!X$58:X$97)+SUMIF('WW Spending Projected'!$B$60:$B$99,'WW Spending Total'!$B83,'WW Spending Projected'!X$60:X$99)</f>
        <v>0</v>
      </c>
      <c r="Y83" s="104">
        <f>SUMIF('WW Spending Actual'!$B$58:$B$97,'WW Spending Total'!$B83,'WW Spending Actual'!Y$58:Y$97)+SUMIF('WW Spending Projected'!$B$60:$B$99,'WW Spending Total'!$B83,'WW Spending Projected'!Y$60:Y$99)</f>
        <v>0</v>
      </c>
      <c r="Z83" s="104">
        <f>SUMIF('WW Spending Actual'!$B$58:$B$97,'WW Spending Total'!$B83,'WW Spending Actual'!Z$58:Z$97)+SUMIF('WW Spending Projected'!$B$60:$B$99,'WW Spending Total'!$B83,'WW Spending Projected'!Z$60:Z$99)</f>
        <v>0</v>
      </c>
      <c r="AA83" s="104">
        <f>SUMIF('WW Spending Actual'!$B$58:$B$97,'WW Spending Total'!$B83,'WW Spending Actual'!AA$58:AA$97)+SUMIF('WW Spending Projected'!$B$60:$B$99,'WW Spending Total'!$B83,'WW Spending Projected'!AA$60:AA$99)</f>
        <v>0</v>
      </c>
      <c r="AB83" s="104">
        <f>SUMIF('WW Spending Actual'!$B$58:$B$97,'WW Spending Total'!$B83,'WW Spending Actual'!AB$58:AB$97)+SUMIF('WW Spending Projected'!$B$60:$B$99,'WW Spending Total'!$B83,'WW Spending Projected'!AB$60:AB$99)</f>
        <v>0</v>
      </c>
      <c r="AC83" s="104">
        <f>SUMIF('WW Spending Actual'!$B$58:$B$97,'WW Spending Total'!$B83,'WW Spending Actual'!AC$58:AC$97)+SUMIF('WW Spending Projected'!$B$60:$B$99,'WW Spending Total'!$B83,'WW Spending Projected'!AC$60:AC$99)</f>
        <v>0</v>
      </c>
      <c r="AD83" s="104">
        <f>SUMIF('WW Spending Actual'!$B$58:$B$97,'WW Spending Total'!$B83,'WW Spending Actual'!AD$58:AD$97)+SUMIF('WW Spending Projected'!$B$60:$B$99,'WW Spending Total'!$B83,'WW Spending Projected'!AD$60:AD$99)</f>
        <v>0</v>
      </c>
      <c r="AE83" s="104">
        <f>SUMIF('WW Spending Actual'!$B$58:$B$97,'WW Spending Total'!$B83,'WW Spending Actual'!AE$58:AE$97)+SUMIF('WW Spending Projected'!$B$60:$B$99,'WW Spending Total'!$B83,'WW Spending Projected'!AE$60:AE$99)</f>
        <v>0</v>
      </c>
      <c r="AF83" s="104">
        <f>SUMIF('WW Spending Actual'!$B$58:$B$97,'WW Spending Total'!$B83,'WW Spending Actual'!AF$58:AF$97)+SUMIF('WW Spending Projected'!$B$60:$B$99,'WW Spending Total'!$B83,'WW Spending Projected'!AF$60:AF$99)</f>
        <v>0</v>
      </c>
      <c r="AG83" s="105">
        <f>SUMIF('WW Spending Actual'!$B$58:$B$97,'WW Spending Total'!$B83,'WW Spending Actual'!AG$58:AG$97)+SUMIF('WW Spending Projected'!$B$60:$B$99,'WW Spending Total'!$B83,'WW Spending Projected'!AG$60:AG$99)</f>
        <v>0</v>
      </c>
    </row>
    <row r="84" spans="2:33" hidden="1" x14ac:dyDescent="0.2">
      <c r="B84" s="33" t="str">
        <f>IFERROR(VLOOKUP(C84,'MEG Def'!$A$47:$B$50,2),"")</f>
        <v/>
      </c>
      <c r="C84" s="58"/>
      <c r="D84" s="103">
        <f>SUMIF('WW Spending Actual'!$B$58:$B$97,'WW Spending Total'!$B84,'WW Spending Actual'!D$58:D$97)+SUMIF('WW Spending Projected'!$B$60:$B$99,'WW Spending Total'!$B84,'WW Spending Projected'!D$60:D$99)</f>
        <v>0</v>
      </c>
      <c r="E84" s="104">
        <f>SUMIF('WW Spending Actual'!$B$58:$B$97,'WW Spending Total'!$B84,'WW Spending Actual'!E$58:E$97)+SUMIF('WW Spending Projected'!$B$60:$B$99,'WW Spending Total'!$B84,'WW Spending Projected'!E$60:E$99)</f>
        <v>0</v>
      </c>
      <c r="F84" s="104">
        <f>SUMIF('WW Spending Actual'!$B$58:$B$97,'WW Spending Total'!$B84,'WW Spending Actual'!F$58:F$97)+SUMIF('WW Spending Projected'!$B$60:$B$99,'WW Spending Total'!$B84,'WW Spending Projected'!F$60:F$99)</f>
        <v>0</v>
      </c>
      <c r="G84" s="104">
        <f>SUMIF('WW Spending Actual'!$B$58:$B$97,'WW Spending Total'!$B84,'WW Spending Actual'!G$58:G$97)+SUMIF('WW Spending Projected'!$B$60:$B$99,'WW Spending Total'!$B84,'WW Spending Projected'!G$60:G$99)</f>
        <v>0</v>
      </c>
      <c r="H84" s="104">
        <f>SUMIF('WW Spending Actual'!$B$58:$B$97,'WW Spending Total'!$B84,'WW Spending Actual'!H$58:H$97)+SUMIF('WW Spending Projected'!$B$60:$B$99,'WW Spending Total'!$B84,'WW Spending Projected'!H$60:H$99)</f>
        <v>0</v>
      </c>
      <c r="I84" s="104">
        <f>SUMIF('WW Spending Actual'!$B$58:$B$97,'WW Spending Total'!$B84,'WW Spending Actual'!I$58:I$97)+SUMIF('WW Spending Projected'!$B$60:$B$99,'WW Spending Total'!$B84,'WW Spending Projected'!I$60:I$99)</f>
        <v>0</v>
      </c>
      <c r="J84" s="104">
        <f>SUMIF('WW Spending Actual'!$B$58:$B$97,'WW Spending Total'!$B84,'WW Spending Actual'!J$58:J$97)+SUMIF('WW Spending Projected'!$B$60:$B$99,'WW Spending Total'!$B84,'WW Spending Projected'!J$60:J$99)</f>
        <v>0</v>
      </c>
      <c r="K84" s="104">
        <f>SUMIF('WW Spending Actual'!$B$58:$B$97,'WW Spending Total'!$B84,'WW Spending Actual'!K$58:K$97)+SUMIF('WW Spending Projected'!$B$60:$B$99,'WW Spending Total'!$B84,'WW Spending Projected'!K$60:K$99)</f>
        <v>0</v>
      </c>
      <c r="L84" s="104">
        <f>SUMIF('WW Spending Actual'!$B$58:$B$97,'WW Spending Total'!$B84,'WW Spending Actual'!L$58:L$97)+SUMIF('WW Spending Projected'!$B$60:$B$99,'WW Spending Total'!$B84,'WW Spending Projected'!L$60:L$99)</f>
        <v>0</v>
      </c>
      <c r="M84" s="104">
        <f>SUMIF('WW Spending Actual'!$B$58:$B$97,'WW Spending Total'!$B84,'WW Spending Actual'!M$58:M$97)+SUMIF('WW Spending Projected'!$B$60:$B$99,'WW Spending Total'!$B84,'WW Spending Projected'!M$60:M$99)</f>
        <v>0</v>
      </c>
      <c r="N84" s="104">
        <f>SUMIF('WW Spending Actual'!$B$58:$B$97,'WW Spending Total'!$B84,'WW Spending Actual'!N$58:N$97)+SUMIF('WW Spending Projected'!$B$60:$B$99,'WW Spending Total'!$B84,'WW Spending Projected'!N$60:N$99)</f>
        <v>0</v>
      </c>
      <c r="O84" s="104">
        <f>SUMIF('WW Spending Actual'!$B$58:$B$97,'WW Spending Total'!$B84,'WW Spending Actual'!O$58:O$97)+SUMIF('WW Spending Projected'!$B$60:$B$99,'WW Spending Total'!$B84,'WW Spending Projected'!O$60:O$99)</f>
        <v>0</v>
      </c>
      <c r="P84" s="104">
        <f>SUMIF('WW Spending Actual'!$B$58:$B$97,'WW Spending Total'!$B84,'WW Spending Actual'!P$58:P$97)+SUMIF('WW Spending Projected'!$B$60:$B$99,'WW Spending Total'!$B84,'WW Spending Projected'!P$60:P$99)</f>
        <v>0</v>
      </c>
      <c r="Q84" s="104">
        <f>SUMIF('WW Spending Actual'!$B$58:$B$97,'WW Spending Total'!$B84,'WW Spending Actual'!Q$58:Q$97)+SUMIF('WW Spending Projected'!$B$60:$B$99,'WW Spending Total'!$B84,'WW Spending Projected'!Q$60:Q$99)</f>
        <v>0</v>
      </c>
      <c r="R84" s="104">
        <f>SUMIF('WW Spending Actual'!$B$58:$B$97,'WW Spending Total'!$B84,'WW Spending Actual'!R$58:R$97)+SUMIF('WW Spending Projected'!$B$60:$B$99,'WW Spending Total'!$B84,'WW Spending Projected'!R$60:R$99)</f>
        <v>0</v>
      </c>
      <c r="S84" s="104">
        <f>SUMIF('WW Spending Actual'!$B$58:$B$97,'WW Spending Total'!$B84,'WW Spending Actual'!S$58:S$97)+SUMIF('WW Spending Projected'!$B$60:$B$99,'WW Spending Total'!$B84,'WW Spending Projected'!S$60:S$99)</f>
        <v>0</v>
      </c>
      <c r="T84" s="104">
        <f>SUMIF('WW Spending Actual'!$B$58:$B$97,'WW Spending Total'!$B84,'WW Spending Actual'!T$58:T$97)+SUMIF('WW Spending Projected'!$B$60:$B$99,'WW Spending Total'!$B84,'WW Spending Projected'!T$60:T$99)</f>
        <v>0</v>
      </c>
      <c r="U84" s="104">
        <f>SUMIF('WW Spending Actual'!$B$58:$B$97,'WW Spending Total'!$B84,'WW Spending Actual'!U$58:U$97)+SUMIF('WW Spending Projected'!$B$60:$B$99,'WW Spending Total'!$B84,'WW Spending Projected'!U$60:U$99)</f>
        <v>0</v>
      </c>
      <c r="V84" s="104">
        <f>SUMIF('WW Spending Actual'!$B$58:$B$97,'WW Spending Total'!$B84,'WW Spending Actual'!V$58:V$97)+SUMIF('WW Spending Projected'!$B$60:$B$99,'WW Spending Total'!$B84,'WW Spending Projected'!V$60:V$99)</f>
        <v>0</v>
      </c>
      <c r="W84" s="104">
        <f>SUMIF('WW Spending Actual'!$B$58:$B$97,'WW Spending Total'!$B84,'WW Spending Actual'!W$58:W$97)+SUMIF('WW Spending Projected'!$B$60:$B$99,'WW Spending Total'!$B84,'WW Spending Projected'!W$60:W$99)</f>
        <v>0</v>
      </c>
      <c r="X84" s="104">
        <f>SUMIF('WW Spending Actual'!$B$58:$B$97,'WW Spending Total'!$B84,'WW Spending Actual'!X$58:X$97)+SUMIF('WW Spending Projected'!$B$60:$B$99,'WW Spending Total'!$B84,'WW Spending Projected'!X$60:X$99)</f>
        <v>0</v>
      </c>
      <c r="Y84" s="104">
        <f>SUMIF('WW Spending Actual'!$B$58:$B$97,'WW Spending Total'!$B84,'WW Spending Actual'!Y$58:Y$97)+SUMIF('WW Spending Projected'!$B$60:$B$99,'WW Spending Total'!$B84,'WW Spending Projected'!Y$60:Y$99)</f>
        <v>0</v>
      </c>
      <c r="Z84" s="104">
        <f>SUMIF('WW Spending Actual'!$B$58:$B$97,'WW Spending Total'!$B84,'WW Spending Actual'!Z$58:Z$97)+SUMIF('WW Spending Projected'!$B$60:$B$99,'WW Spending Total'!$B84,'WW Spending Projected'!Z$60:Z$99)</f>
        <v>0</v>
      </c>
      <c r="AA84" s="104">
        <f>SUMIF('WW Spending Actual'!$B$58:$B$97,'WW Spending Total'!$B84,'WW Spending Actual'!AA$58:AA$97)+SUMIF('WW Spending Projected'!$B$60:$B$99,'WW Spending Total'!$B84,'WW Spending Projected'!AA$60:AA$99)</f>
        <v>0</v>
      </c>
      <c r="AB84" s="104">
        <f>SUMIF('WW Spending Actual'!$B$58:$B$97,'WW Spending Total'!$B84,'WW Spending Actual'!AB$58:AB$97)+SUMIF('WW Spending Projected'!$B$60:$B$99,'WW Spending Total'!$B84,'WW Spending Projected'!AB$60:AB$99)</f>
        <v>0</v>
      </c>
      <c r="AC84" s="104">
        <f>SUMIF('WW Spending Actual'!$B$58:$B$97,'WW Spending Total'!$B84,'WW Spending Actual'!AC$58:AC$97)+SUMIF('WW Spending Projected'!$B$60:$B$99,'WW Spending Total'!$B84,'WW Spending Projected'!AC$60:AC$99)</f>
        <v>0</v>
      </c>
      <c r="AD84" s="104">
        <f>SUMIF('WW Spending Actual'!$B$58:$B$97,'WW Spending Total'!$B84,'WW Spending Actual'!AD$58:AD$97)+SUMIF('WW Spending Projected'!$B$60:$B$99,'WW Spending Total'!$B84,'WW Spending Projected'!AD$60:AD$99)</f>
        <v>0</v>
      </c>
      <c r="AE84" s="104">
        <f>SUMIF('WW Spending Actual'!$B$58:$B$97,'WW Spending Total'!$B84,'WW Spending Actual'!AE$58:AE$97)+SUMIF('WW Spending Projected'!$B$60:$B$99,'WW Spending Total'!$B84,'WW Spending Projected'!AE$60:AE$99)</f>
        <v>0</v>
      </c>
      <c r="AF84" s="104">
        <f>SUMIF('WW Spending Actual'!$B$58:$B$97,'WW Spending Total'!$B84,'WW Spending Actual'!AF$58:AF$97)+SUMIF('WW Spending Projected'!$B$60:$B$99,'WW Spending Total'!$B84,'WW Spending Projected'!AF$60:AF$99)</f>
        <v>0</v>
      </c>
      <c r="AG84" s="105">
        <f>SUMIF('WW Spending Actual'!$B$58:$B$97,'WW Spending Total'!$B84,'WW Spending Actual'!AG$58:AG$97)+SUMIF('WW Spending Projected'!$B$60:$B$99,'WW Spending Total'!$B84,'WW Spending Projected'!AG$60:AG$99)</f>
        <v>0</v>
      </c>
    </row>
    <row r="85" spans="2:33" hidden="1" x14ac:dyDescent="0.2">
      <c r="B85" s="33" t="str">
        <f>IFERROR(VLOOKUP(C85,'MEG Def'!$A$47:$B$50,2),"")</f>
        <v/>
      </c>
      <c r="C85" s="58"/>
      <c r="D85" s="103">
        <f>SUMIF('WW Spending Actual'!$B$58:$B$97,'WW Spending Total'!$B85,'WW Spending Actual'!D$58:D$97)+SUMIF('WW Spending Projected'!$B$60:$B$99,'WW Spending Total'!$B85,'WW Spending Projected'!D$60:D$99)</f>
        <v>0</v>
      </c>
      <c r="E85" s="104">
        <f>SUMIF('WW Spending Actual'!$B$58:$B$97,'WW Spending Total'!$B85,'WW Spending Actual'!E$58:E$97)+SUMIF('WW Spending Projected'!$B$60:$B$99,'WW Spending Total'!$B85,'WW Spending Projected'!E$60:E$99)</f>
        <v>0</v>
      </c>
      <c r="F85" s="104">
        <f>SUMIF('WW Spending Actual'!$B$58:$B$97,'WW Spending Total'!$B85,'WW Spending Actual'!F$58:F$97)+SUMIF('WW Spending Projected'!$B$60:$B$99,'WW Spending Total'!$B85,'WW Spending Projected'!F$60:F$99)</f>
        <v>0</v>
      </c>
      <c r="G85" s="104">
        <f>SUMIF('WW Spending Actual'!$B$58:$B$97,'WW Spending Total'!$B85,'WW Spending Actual'!G$58:G$97)+SUMIF('WW Spending Projected'!$B$60:$B$99,'WW Spending Total'!$B85,'WW Spending Projected'!G$60:G$99)</f>
        <v>0</v>
      </c>
      <c r="H85" s="104">
        <f>SUMIF('WW Spending Actual'!$B$58:$B$97,'WW Spending Total'!$B85,'WW Spending Actual'!H$58:H$97)+SUMIF('WW Spending Projected'!$B$60:$B$99,'WW Spending Total'!$B85,'WW Spending Projected'!H$60:H$99)</f>
        <v>0</v>
      </c>
      <c r="I85" s="104">
        <f>SUMIF('WW Spending Actual'!$B$58:$B$97,'WW Spending Total'!$B85,'WW Spending Actual'!I$58:I$97)+SUMIF('WW Spending Projected'!$B$60:$B$99,'WW Spending Total'!$B85,'WW Spending Projected'!I$60:I$99)</f>
        <v>0</v>
      </c>
      <c r="J85" s="104">
        <f>SUMIF('WW Spending Actual'!$B$58:$B$97,'WW Spending Total'!$B85,'WW Spending Actual'!J$58:J$97)+SUMIF('WW Spending Projected'!$B$60:$B$99,'WW Spending Total'!$B85,'WW Spending Projected'!J$60:J$99)</f>
        <v>0</v>
      </c>
      <c r="K85" s="104">
        <f>SUMIF('WW Spending Actual'!$B$58:$B$97,'WW Spending Total'!$B85,'WW Spending Actual'!K$58:K$97)+SUMIF('WW Spending Projected'!$B$60:$B$99,'WW Spending Total'!$B85,'WW Spending Projected'!K$60:K$99)</f>
        <v>0</v>
      </c>
      <c r="L85" s="104">
        <f>SUMIF('WW Spending Actual'!$B$58:$B$97,'WW Spending Total'!$B85,'WW Spending Actual'!L$58:L$97)+SUMIF('WW Spending Projected'!$B$60:$B$99,'WW Spending Total'!$B85,'WW Spending Projected'!L$60:L$99)</f>
        <v>0</v>
      </c>
      <c r="M85" s="104">
        <f>SUMIF('WW Spending Actual'!$B$58:$B$97,'WW Spending Total'!$B85,'WW Spending Actual'!M$58:M$97)+SUMIF('WW Spending Projected'!$B$60:$B$99,'WW Spending Total'!$B85,'WW Spending Projected'!M$60:M$99)</f>
        <v>0</v>
      </c>
      <c r="N85" s="104">
        <f>SUMIF('WW Spending Actual'!$B$58:$B$97,'WW Spending Total'!$B85,'WW Spending Actual'!N$58:N$97)+SUMIF('WW Spending Projected'!$B$60:$B$99,'WW Spending Total'!$B85,'WW Spending Projected'!N$60:N$99)</f>
        <v>0</v>
      </c>
      <c r="O85" s="104">
        <f>SUMIF('WW Spending Actual'!$B$58:$B$97,'WW Spending Total'!$B85,'WW Spending Actual'!O$58:O$97)+SUMIF('WW Spending Projected'!$B$60:$B$99,'WW Spending Total'!$B85,'WW Spending Projected'!O$60:O$99)</f>
        <v>0</v>
      </c>
      <c r="P85" s="104">
        <f>SUMIF('WW Spending Actual'!$B$58:$B$97,'WW Spending Total'!$B85,'WW Spending Actual'!P$58:P$97)+SUMIF('WW Spending Projected'!$B$60:$B$99,'WW Spending Total'!$B85,'WW Spending Projected'!P$60:P$99)</f>
        <v>0</v>
      </c>
      <c r="Q85" s="104">
        <f>SUMIF('WW Spending Actual'!$B$58:$B$97,'WW Spending Total'!$B85,'WW Spending Actual'!Q$58:Q$97)+SUMIF('WW Spending Projected'!$B$60:$B$99,'WW Spending Total'!$B85,'WW Spending Projected'!Q$60:Q$99)</f>
        <v>0</v>
      </c>
      <c r="R85" s="104">
        <f>SUMIF('WW Spending Actual'!$B$58:$B$97,'WW Spending Total'!$B85,'WW Spending Actual'!R$58:R$97)+SUMIF('WW Spending Projected'!$B$60:$B$99,'WW Spending Total'!$B85,'WW Spending Projected'!R$60:R$99)</f>
        <v>0</v>
      </c>
      <c r="S85" s="104">
        <f>SUMIF('WW Spending Actual'!$B$58:$B$97,'WW Spending Total'!$B85,'WW Spending Actual'!S$58:S$97)+SUMIF('WW Spending Projected'!$B$60:$B$99,'WW Spending Total'!$B85,'WW Spending Projected'!S$60:S$99)</f>
        <v>0</v>
      </c>
      <c r="T85" s="104">
        <f>SUMIF('WW Spending Actual'!$B$58:$B$97,'WW Spending Total'!$B85,'WW Spending Actual'!T$58:T$97)+SUMIF('WW Spending Projected'!$B$60:$B$99,'WW Spending Total'!$B85,'WW Spending Projected'!T$60:T$99)</f>
        <v>0</v>
      </c>
      <c r="U85" s="104">
        <f>SUMIF('WW Spending Actual'!$B$58:$B$97,'WW Spending Total'!$B85,'WW Spending Actual'!U$58:U$97)+SUMIF('WW Spending Projected'!$B$60:$B$99,'WW Spending Total'!$B85,'WW Spending Projected'!U$60:U$99)</f>
        <v>0</v>
      </c>
      <c r="V85" s="104">
        <f>SUMIF('WW Spending Actual'!$B$58:$B$97,'WW Spending Total'!$B85,'WW Spending Actual'!V$58:V$97)+SUMIF('WW Spending Projected'!$B$60:$B$99,'WW Spending Total'!$B85,'WW Spending Projected'!V$60:V$99)</f>
        <v>0</v>
      </c>
      <c r="W85" s="104">
        <f>SUMIF('WW Spending Actual'!$B$58:$B$97,'WW Spending Total'!$B85,'WW Spending Actual'!W$58:W$97)+SUMIF('WW Spending Projected'!$B$60:$B$99,'WW Spending Total'!$B85,'WW Spending Projected'!W$60:W$99)</f>
        <v>0</v>
      </c>
      <c r="X85" s="104">
        <f>SUMIF('WW Spending Actual'!$B$58:$B$97,'WW Spending Total'!$B85,'WW Spending Actual'!X$58:X$97)+SUMIF('WW Spending Projected'!$B$60:$B$99,'WW Spending Total'!$B85,'WW Spending Projected'!X$60:X$99)</f>
        <v>0</v>
      </c>
      <c r="Y85" s="104">
        <f>SUMIF('WW Spending Actual'!$B$58:$B$97,'WW Spending Total'!$B85,'WW Spending Actual'!Y$58:Y$97)+SUMIF('WW Spending Projected'!$B$60:$B$99,'WW Spending Total'!$B85,'WW Spending Projected'!Y$60:Y$99)</f>
        <v>0</v>
      </c>
      <c r="Z85" s="104">
        <f>SUMIF('WW Spending Actual'!$B$58:$B$97,'WW Spending Total'!$B85,'WW Spending Actual'!Z$58:Z$97)+SUMIF('WW Spending Projected'!$B$60:$B$99,'WW Spending Total'!$B85,'WW Spending Projected'!Z$60:Z$99)</f>
        <v>0</v>
      </c>
      <c r="AA85" s="104">
        <f>SUMIF('WW Spending Actual'!$B$58:$B$97,'WW Spending Total'!$B85,'WW Spending Actual'!AA$58:AA$97)+SUMIF('WW Spending Projected'!$B$60:$B$99,'WW Spending Total'!$B85,'WW Spending Projected'!AA$60:AA$99)</f>
        <v>0</v>
      </c>
      <c r="AB85" s="104">
        <f>SUMIF('WW Spending Actual'!$B$58:$B$97,'WW Spending Total'!$B85,'WW Spending Actual'!AB$58:AB$97)+SUMIF('WW Spending Projected'!$B$60:$B$99,'WW Spending Total'!$B85,'WW Spending Projected'!AB$60:AB$99)</f>
        <v>0</v>
      </c>
      <c r="AC85" s="104">
        <f>SUMIF('WW Spending Actual'!$B$58:$B$97,'WW Spending Total'!$B85,'WW Spending Actual'!AC$58:AC$97)+SUMIF('WW Spending Projected'!$B$60:$B$99,'WW Spending Total'!$B85,'WW Spending Projected'!AC$60:AC$99)</f>
        <v>0</v>
      </c>
      <c r="AD85" s="104">
        <f>SUMIF('WW Spending Actual'!$B$58:$B$97,'WW Spending Total'!$B85,'WW Spending Actual'!AD$58:AD$97)+SUMIF('WW Spending Projected'!$B$60:$B$99,'WW Spending Total'!$B85,'WW Spending Projected'!AD$60:AD$99)</f>
        <v>0</v>
      </c>
      <c r="AE85" s="104">
        <f>SUMIF('WW Spending Actual'!$B$58:$B$97,'WW Spending Total'!$B85,'WW Spending Actual'!AE$58:AE$97)+SUMIF('WW Spending Projected'!$B$60:$B$99,'WW Spending Total'!$B85,'WW Spending Projected'!AE$60:AE$99)</f>
        <v>0</v>
      </c>
      <c r="AF85" s="104">
        <f>SUMIF('WW Spending Actual'!$B$58:$B$97,'WW Spending Total'!$B85,'WW Spending Actual'!AF$58:AF$97)+SUMIF('WW Spending Projected'!$B$60:$B$99,'WW Spending Total'!$B85,'WW Spending Projected'!AF$60:AF$99)</f>
        <v>0</v>
      </c>
      <c r="AG85" s="105">
        <f>SUMIF('WW Spending Actual'!$B$58:$B$97,'WW Spending Total'!$B85,'WW Spending Actual'!AG$58:AG$97)+SUMIF('WW Spending Projected'!$B$60:$B$99,'WW Spending Total'!$B85,'WW Spending Projected'!AG$60:AG$99)</f>
        <v>0</v>
      </c>
    </row>
    <row r="86" spans="2:33" hidden="1" x14ac:dyDescent="0.2">
      <c r="B86" s="33"/>
      <c r="C86" s="58"/>
      <c r="D86" s="103">
        <f>SUMIF('WW Spending Actual'!$B$58:$B$97,'WW Spending Total'!$B86,'WW Spending Actual'!D$58:D$97)+SUMIF('WW Spending Projected'!$B$60:$B$99,'WW Spending Total'!$B86,'WW Spending Projected'!D$60:D$99)</f>
        <v>0</v>
      </c>
      <c r="E86" s="104">
        <f>SUMIF('WW Spending Actual'!$B$58:$B$97,'WW Spending Total'!$B86,'WW Spending Actual'!E$58:E$97)+SUMIF('WW Spending Projected'!$B$60:$B$99,'WW Spending Total'!$B86,'WW Spending Projected'!E$60:E$99)</f>
        <v>0</v>
      </c>
      <c r="F86" s="104">
        <f>SUMIF('WW Spending Actual'!$B$58:$B$97,'WW Spending Total'!$B86,'WW Spending Actual'!F$58:F$97)+SUMIF('WW Spending Projected'!$B$60:$B$99,'WW Spending Total'!$B86,'WW Spending Projected'!F$60:F$99)</f>
        <v>0</v>
      </c>
      <c r="G86" s="104">
        <f>SUMIF('WW Spending Actual'!$B$58:$B$97,'WW Spending Total'!$B86,'WW Spending Actual'!G$58:G$97)+SUMIF('WW Spending Projected'!$B$60:$B$99,'WW Spending Total'!$B86,'WW Spending Projected'!G$60:G$99)</f>
        <v>0</v>
      </c>
      <c r="H86" s="104">
        <f>SUMIF('WW Spending Actual'!$B$58:$B$97,'WW Spending Total'!$B86,'WW Spending Actual'!H$58:H$97)+SUMIF('WW Spending Projected'!$B$60:$B$99,'WW Spending Total'!$B86,'WW Spending Projected'!H$60:H$99)</f>
        <v>0</v>
      </c>
      <c r="I86" s="104">
        <f>SUMIF('WW Spending Actual'!$B$58:$B$97,'WW Spending Total'!$B86,'WW Spending Actual'!I$58:I$97)+SUMIF('WW Spending Projected'!$B$60:$B$99,'WW Spending Total'!$B86,'WW Spending Projected'!I$60:I$99)</f>
        <v>0</v>
      </c>
      <c r="J86" s="104">
        <f>SUMIF('WW Spending Actual'!$B$58:$B$97,'WW Spending Total'!$B86,'WW Spending Actual'!J$58:J$97)+SUMIF('WW Spending Projected'!$B$60:$B$99,'WW Spending Total'!$B86,'WW Spending Projected'!J$60:J$99)</f>
        <v>0</v>
      </c>
      <c r="K86" s="104">
        <f>SUMIF('WW Spending Actual'!$B$58:$B$97,'WW Spending Total'!$B86,'WW Spending Actual'!K$58:K$97)+SUMIF('WW Spending Projected'!$B$60:$B$99,'WW Spending Total'!$B86,'WW Spending Projected'!K$60:K$99)</f>
        <v>0</v>
      </c>
      <c r="L86" s="104">
        <f>SUMIF('WW Spending Actual'!$B$58:$B$97,'WW Spending Total'!$B86,'WW Spending Actual'!L$58:L$97)+SUMIF('WW Spending Projected'!$B$60:$B$99,'WW Spending Total'!$B86,'WW Spending Projected'!L$60:L$99)</f>
        <v>0</v>
      </c>
      <c r="M86" s="104">
        <f>SUMIF('WW Spending Actual'!$B$58:$B$97,'WW Spending Total'!$B86,'WW Spending Actual'!M$58:M$97)+SUMIF('WW Spending Projected'!$B$60:$B$99,'WW Spending Total'!$B86,'WW Spending Projected'!M$60:M$99)</f>
        <v>0</v>
      </c>
      <c r="N86" s="104">
        <f>SUMIF('WW Spending Actual'!$B$58:$B$97,'WW Spending Total'!$B86,'WW Spending Actual'!N$58:N$97)+SUMIF('WW Spending Projected'!$B$60:$B$99,'WW Spending Total'!$B86,'WW Spending Projected'!N$60:N$99)</f>
        <v>0</v>
      </c>
      <c r="O86" s="104">
        <f>SUMIF('WW Spending Actual'!$B$58:$B$97,'WW Spending Total'!$B86,'WW Spending Actual'!O$58:O$97)+SUMIF('WW Spending Projected'!$B$60:$B$99,'WW Spending Total'!$B86,'WW Spending Projected'!O$60:O$99)</f>
        <v>0</v>
      </c>
      <c r="P86" s="104">
        <f>SUMIF('WW Spending Actual'!$B$58:$B$97,'WW Spending Total'!$B86,'WW Spending Actual'!P$58:P$97)+SUMIF('WW Spending Projected'!$B$60:$B$99,'WW Spending Total'!$B86,'WW Spending Projected'!P$60:P$99)</f>
        <v>0</v>
      </c>
      <c r="Q86" s="104">
        <f>SUMIF('WW Spending Actual'!$B$58:$B$97,'WW Spending Total'!$B86,'WW Spending Actual'!Q$58:Q$97)+SUMIF('WW Spending Projected'!$B$60:$B$99,'WW Spending Total'!$B86,'WW Spending Projected'!Q$60:Q$99)</f>
        <v>0</v>
      </c>
      <c r="R86" s="104">
        <f>SUMIF('WW Spending Actual'!$B$58:$B$97,'WW Spending Total'!$B86,'WW Spending Actual'!R$58:R$97)+SUMIF('WW Spending Projected'!$B$60:$B$99,'WW Spending Total'!$B86,'WW Spending Projected'!R$60:R$99)</f>
        <v>0</v>
      </c>
      <c r="S86" s="104">
        <f>SUMIF('WW Spending Actual'!$B$58:$B$97,'WW Spending Total'!$B86,'WW Spending Actual'!S$58:S$97)+SUMIF('WW Spending Projected'!$B$60:$B$99,'WW Spending Total'!$B86,'WW Spending Projected'!S$60:S$99)</f>
        <v>0</v>
      </c>
      <c r="T86" s="104">
        <f>SUMIF('WW Spending Actual'!$B$58:$B$97,'WW Spending Total'!$B86,'WW Spending Actual'!T$58:T$97)+SUMIF('WW Spending Projected'!$B$60:$B$99,'WW Spending Total'!$B86,'WW Spending Projected'!T$60:T$99)</f>
        <v>0</v>
      </c>
      <c r="U86" s="104">
        <f>SUMIF('WW Spending Actual'!$B$58:$B$97,'WW Spending Total'!$B86,'WW Spending Actual'!U$58:U$97)+SUMIF('WW Spending Projected'!$B$60:$B$99,'WW Spending Total'!$B86,'WW Spending Projected'!U$60:U$99)</f>
        <v>0</v>
      </c>
      <c r="V86" s="104">
        <f>SUMIF('WW Spending Actual'!$B$58:$B$97,'WW Spending Total'!$B86,'WW Spending Actual'!V$58:V$97)+SUMIF('WW Spending Projected'!$B$60:$B$99,'WW Spending Total'!$B86,'WW Spending Projected'!V$60:V$99)</f>
        <v>0</v>
      </c>
      <c r="W86" s="104">
        <f>SUMIF('WW Spending Actual'!$B$58:$B$97,'WW Spending Total'!$B86,'WW Spending Actual'!W$58:W$97)+SUMIF('WW Spending Projected'!$B$60:$B$99,'WW Spending Total'!$B86,'WW Spending Projected'!W$60:W$99)</f>
        <v>0</v>
      </c>
      <c r="X86" s="104">
        <f>SUMIF('WW Spending Actual'!$B$58:$B$97,'WW Spending Total'!$B86,'WW Spending Actual'!X$58:X$97)+SUMIF('WW Spending Projected'!$B$60:$B$99,'WW Spending Total'!$B86,'WW Spending Projected'!X$60:X$99)</f>
        <v>0</v>
      </c>
      <c r="Y86" s="104">
        <f>SUMIF('WW Spending Actual'!$B$58:$B$97,'WW Spending Total'!$B86,'WW Spending Actual'!Y$58:Y$97)+SUMIF('WW Spending Projected'!$B$60:$B$99,'WW Spending Total'!$B86,'WW Spending Projected'!Y$60:Y$99)</f>
        <v>0</v>
      </c>
      <c r="Z86" s="104">
        <f>SUMIF('WW Spending Actual'!$B$58:$B$97,'WW Spending Total'!$B86,'WW Spending Actual'!Z$58:Z$97)+SUMIF('WW Spending Projected'!$B$60:$B$99,'WW Spending Total'!$B86,'WW Spending Projected'!Z$60:Z$99)</f>
        <v>0</v>
      </c>
      <c r="AA86" s="104">
        <f>SUMIF('WW Spending Actual'!$B$58:$B$97,'WW Spending Total'!$B86,'WW Spending Actual'!AA$58:AA$97)+SUMIF('WW Spending Projected'!$B$60:$B$99,'WW Spending Total'!$B86,'WW Spending Projected'!AA$60:AA$99)</f>
        <v>0</v>
      </c>
      <c r="AB86" s="104">
        <f>SUMIF('WW Spending Actual'!$B$58:$B$97,'WW Spending Total'!$B86,'WW Spending Actual'!AB$58:AB$97)+SUMIF('WW Spending Projected'!$B$60:$B$99,'WW Spending Total'!$B86,'WW Spending Projected'!AB$60:AB$99)</f>
        <v>0</v>
      </c>
      <c r="AC86" s="104">
        <f>SUMIF('WW Spending Actual'!$B$58:$B$97,'WW Spending Total'!$B86,'WW Spending Actual'!AC$58:AC$97)+SUMIF('WW Spending Projected'!$B$60:$B$99,'WW Spending Total'!$B86,'WW Spending Projected'!AC$60:AC$99)</f>
        <v>0</v>
      </c>
      <c r="AD86" s="104">
        <f>SUMIF('WW Spending Actual'!$B$58:$B$97,'WW Spending Total'!$B86,'WW Spending Actual'!AD$58:AD$97)+SUMIF('WW Spending Projected'!$B$60:$B$99,'WW Spending Total'!$B86,'WW Spending Projected'!AD$60:AD$99)</f>
        <v>0</v>
      </c>
      <c r="AE86" s="104">
        <f>SUMIF('WW Spending Actual'!$B$58:$B$97,'WW Spending Total'!$B86,'WW Spending Actual'!AE$58:AE$97)+SUMIF('WW Spending Projected'!$B$60:$B$99,'WW Spending Total'!$B86,'WW Spending Projected'!AE$60:AE$99)</f>
        <v>0</v>
      </c>
      <c r="AF86" s="104">
        <f>SUMIF('WW Spending Actual'!$B$58:$B$97,'WW Spending Total'!$B86,'WW Spending Actual'!AF$58:AF$97)+SUMIF('WW Spending Projected'!$B$60:$B$99,'WW Spending Total'!$B86,'WW Spending Projected'!AF$60:AF$99)</f>
        <v>0</v>
      </c>
      <c r="AG86" s="105">
        <f>SUMIF('WW Spending Actual'!$B$58:$B$97,'WW Spending Total'!$B86,'WW Spending Actual'!AG$58:AG$97)+SUMIF('WW Spending Projected'!$B$60:$B$99,'WW Spending Total'!$B86,'WW Spending Projected'!AG$60:AG$99)</f>
        <v>0</v>
      </c>
    </row>
    <row r="87" spans="2:33" hidden="1" x14ac:dyDescent="0.2">
      <c r="B87" s="61" t="s">
        <v>80</v>
      </c>
      <c r="C87" s="58"/>
      <c r="D87" s="103">
        <f>SUMIF('WW Spending Actual'!$B$58:$B$97,'WW Spending Total'!$B87,'WW Spending Actual'!D$58:D$97)+SUMIF('WW Spending Projected'!$B$60:$B$99,'WW Spending Total'!$B87,'WW Spending Projected'!D$60:D$99)</f>
        <v>0</v>
      </c>
      <c r="E87" s="104">
        <f>SUMIF('WW Spending Actual'!$B$58:$B$97,'WW Spending Total'!$B87,'WW Spending Actual'!E$58:E$97)+SUMIF('WW Spending Projected'!$B$60:$B$99,'WW Spending Total'!$B87,'WW Spending Projected'!E$60:E$99)</f>
        <v>0</v>
      </c>
      <c r="F87" s="104">
        <f>SUMIF('WW Spending Actual'!$B$58:$B$97,'WW Spending Total'!$B87,'WW Spending Actual'!F$58:F$97)+SUMIF('WW Spending Projected'!$B$60:$B$99,'WW Spending Total'!$B87,'WW Spending Projected'!F$60:F$99)</f>
        <v>0</v>
      </c>
      <c r="G87" s="104">
        <f>SUMIF('WW Spending Actual'!$B$58:$B$97,'WW Spending Total'!$B87,'WW Spending Actual'!G$58:G$97)+SUMIF('WW Spending Projected'!$B$60:$B$99,'WW Spending Total'!$B87,'WW Spending Projected'!G$60:G$99)</f>
        <v>0</v>
      </c>
      <c r="H87" s="104">
        <f>SUMIF('WW Spending Actual'!$B$58:$B$97,'WW Spending Total'!$B87,'WW Spending Actual'!H$58:H$97)+SUMIF('WW Spending Projected'!$B$60:$B$99,'WW Spending Total'!$B87,'WW Spending Projected'!H$60:H$99)</f>
        <v>0</v>
      </c>
      <c r="I87" s="104">
        <f>SUMIF('WW Spending Actual'!$B$58:$B$97,'WW Spending Total'!$B87,'WW Spending Actual'!I$58:I$97)+SUMIF('WW Spending Projected'!$B$60:$B$99,'WW Spending Total'!$B87,'WW Spending Projected'!I$60:I$99)</f>
        <v>0</v>
      </c>
      <c r="J87" s="104">
        <f>SUMIF('WW Spending Actual'!$B$58:$B$97,'WW Spending Total'!$B87,'WW Spending Actual'!J$58:J$97)+SUMIF('WW Spending Projected'!$B$60:$B$99,'WW Spending Total'!$B87,'WW Spending Projected'!J$60:J$99)</f>
        <v>0</v>
      </c>
      <c r="K87" s="104">
        <f>SUMIF('WW Spending Actual'!$B$58:$B$97,'WW Spending Total'!$B87,'WW Spending Actual'!K$58:K$97)+SUMIF('WW Spending Projected'!$B$60:$B$99,'WW Spending Total'!$B87,'WW Spending Projected'!K$60:K$99)</f>
        <v>0</v>
      </c>
      <c r="L87" s="104">
        <f>SUMIF('WW Spending Actual'!$B$58:$B$97,'WW Spending Total'!$B87,'WW Spending Actual'!L$58:L$97)+SUMIF('WW Spending Projected'!$B$60:$B$99,'WW Spending Total'!$B87,'WW Spending Projected'!L$60:L$99)</f>
        <v>0</v>
      </c>
      <c r="M87" s="104">
        <f>SUMIF('WW Spending Actual'!$B$58:$B$97,'WW Spending Total'!$B87,'WW Spending Actual'!M$58:M$97)+SUMIF('WW Spending Projected'!$B$60:$B$99,'WW Spending Total'!$B87,'WW Spending Projected'!M$60:M$99)</f>
        <v>0</v>
      </c>
      <c r="N87" s="104">
        <f>SUMIF('WW Spending Actual'!$B$58:$B$97,'WW Spending Total'!$B87,'WW Spending Actual'!N$58:N$97)+SUMIF('WW Spending Projected'!$B$60:$B$99,'WW Spending Total'!$B87,'WW Spending Projected'!N$60:N$99)</f>
        <v>0</v>
      </c>
      <c r="O87" s="104">
        <f>SUMIF('WW Spending Actual'!$B$58:$B$97,'WW Spending Total'!$B87,'WW Spending Actual'!O$58:O$97)+SUMIF('WW Spending Projected'!$B$60:$B$99,'WW Spending Total'!$B87,'WW Spending Projected'!O$60:O$99)</f>
        <v>0</v>
      </c>
      <c r="P87" s="104">
        <f>SUMIF('WW Spending Actual'!$B$58:$B$97,'WW Spending Total'!$B87,'WW Spending Actual'!P$58:P$97)+SUMIF('WW Spending Projected'!$B$60:$B$99,'WW Spending Total'!$B87,'WW Spending Projected'!P$60:P$99)</f>
        <v>0</v>
      </c>
      <c r="Q87" s="104">
        <f>SUMIF('WW Spending Actual'!$B$58:$B$97,'WW Spending Total'!$B87,'WW Spending Actual'!Q$58:Q$97)+SUMIF('WW Spending Projected'!$B$60:$B$99,'WW Spending Total'!$B87,'WW Spending Projected'!Q$60:Q$99)</f>
        <v>0</v>
      </c>
      <c r="R87" s="104">
        <f>SUMIF('WW Spending Actual'!$B$58:$B$97,'WW Spending Total'!$B87,'WW Spending Actual'!R$58:R$97)+SUMIF('WW Spending Projected'!$B$60:$B$99,'WW Spending Total'!$B87,'WW Spending Projected'!R$60:R$99)</f>
        <v>0</v>
      </c>
      <c r="S87" s="104">
        <f>SUMIF('WW Spending Actual'!$B$58:$B$97,'WW Spending Total'!$B87,'WW Spending Actual'!S$58:S$97)+SUMIF('WW Spending Projected'!$B$60:$B$99,'WW Spending Total'!$B87,'WW Spending Projected'!S$60:S$99)</f>
        <v>0</v>
      </c>
      <c r="T87" s="104">
        <f>SUMIF('WW Spending Actual'!$B$58:$B$97,'WW Spending Total'!$B87,'WW Spending Actual'!T$58:T$97)+SUMIF('WW Spending Projected'!$B$60:$B$99,'WW Spending Total'!$B87,'WW Spending Projected'!T$60:T$99)</f>
        <v>0</v>
      </c>
      <c r="U87" s="104">
        <f>SUMIF('WW Spending Actual'!$B$58:$B$97,'WW Spending Total'!$B87,'WW Spending Actual'!U$58:U$97)+SUMIF('WW Spending Projected'!$B$60:$B$99,'WW Spending Total'!$B87,'WW Spending Projected'!U$60:U$99)</f>
        <v>0</v>
      </c>
      <c r="V87" s="104">
        <f>SUMIF('WW Spending Actual'!$B$58:$B$97,'WW Spending Total'!$B87,'WW Spending Actual'!V$58:V$97)+SUMIF('WW Spending Projected'!$B$60:$B$99,'WW Spending Total'!$B87,'WW Spending Projected'!V$60:V$99)</f>
        <v>0</v>
      </c>
      <c r="W87" s="104">
        <f>SUMIF('WW Spending Actual'!$B$58:$B$97,'WW Spending Total'!$B87,'WW Spending Actual'!W$58:W$97)+SUMIF('WW Spending Projected'!$B$60:$B$99,'WW Spending Total'!$B87,'WW Spending Projected'!W$60:W$99)</f>
        <v>0</v>
      </c>
      <c r="X87" s="104">
        <f>SUMIF('WW Spending Actual'!$B$58:$B$97,'WW Spending Total'!$B87,'WW Spending Actual'!X$58:X$97)+SUMIF('WW Spending Projected'!$B$60:$B$99,'WW Spending Total'!$B87,'WW Spending Projected'!X$60:X$99)</f>
        <v>0</v>
      </c>
      <c r="Y87" s="104">
        <f>SUMIF('WW Spending Actual'!$B$58:$B$97,'WW Spending Total'!$B87,'WW Spending Actual'!Y$58:Y$97)+SUMIF('WW Spending Projected'!$B$60:$B$99,'WW Spending Total'!$B87,'WW Spending Projected'!Y$60:Y$99)</f>
        <v>0</v>
      </c>
      <c r="Z87" s="104">
        <f>SUMIF('WW Spending Actual'!$B$58:$B$97,'WW Spending Total'!$B87,'WW Spending Actual'!Z$58:Z$97)+SUMIF('WW Spending Projected'!$B$60:$B$99,'WW Spending Total'!$B87,'WW Spending Projected'!Z$60:Z$99)</f>
        <v>0</v>
      </c>
      <c r="AA87" s="104">
        <f>SUMIF('WW Spending Actual'!$B$58:$B$97,'WW Spending Total'!$B87,'WW Spending Actual'!AA$58:AA$97)+SUMIF('WW Spending Projected'!$B$60:$B$99,'WW Spending Total'!$B87,'WW Spending Projected'!AA$60:AA$99)</f>
        <v>0</v>
      </c>
      <c r="AB87" s="104">
        <f>SUMIF('WW Spending Actual'!$B$58:$B$97,'WW Spending Total'!$B87,'WW Spending Actual'!AB$58:AB$97)+SUMIF('WW Spending Projected'!$B$60:$B$99,'WW Spending Total'!$B87,'WW Spending Projected'!AB$60:AB$99)</f>
        <v>0</v>
      </c>
      <c r="AC87" s="104">
        <f>SUMIF('WW Spending Actual'!$B$58:$B$97,'WW Spending Total'!$B87,'WW Spending Actual'!AC$58:AC$97)+SUMIF('WW Spending Projected'!$B$60:$B$99,'WW Spending Total'!$B87,'WW Spending Projected'!AC$60:AC$99)</f>
        <v>0</v>
      </c>
      <c r="AD87" s="104">
        <f>SUMIF('WW Spending Actual'!$B$58:$B$97,'WW Spending Total'!$B87,'WW Spending Actual'!AD$58:AD$97)+SUMIF('WW Spending Projected'!$B$60:$B$99,'WW Spending Total'!$B87,'WW Spending Projected'!AD$60:AD$99)</f>
        <v>0</v>
      </c>
      <c r="AE87" s="104">
        <f>SUMIF('WW Spending Actual'!$B$58:$B$97,'WW Spending Total'!$B87,'WW Spending Actual'!AE$58:AE$97)+SUMIF('WW Spending Projected'!$B$60:$B$99,'WW Spending Total'!$B87,'WW Spending Projected'!AE$60:AE$99)</f>
        <v>0</v>
      </c>
      <c r="AF87" s="104">
        <f>SUMIF('WW Spending Actual'!$B$58:$B$97,'WW Spending Total'!$B87,'WW Spending Actual'!AF$58:AF$97)+SUMIF('WW Spending Projected'!$B$60:$B$99,'WW Spending Total'!$B87,'WW Spending Projected'!AF$60:AF$99)</f>
        <v>0</v>
      </c>
      <c r="AG87" s="105">
        <f>SUMIF('WW Spending Actual'!$B$58:$B$97,'WW Spending Total'!$B87,'WW Spending Actual'!AG$58:AG$97)+SUMIF('WW Spending Projected'!$B$60:$B$99,'WW Spending Total'!$B87,'WW Spending Projected'!AG$60:AG$99)</f>
        <v>0</v>
      </c>
    </row>
    <row r="88" spans="2:33" hidden="1" x14ac:dyDescent="0.2">
      <c r="B88" s="33" t="str">
        <f>IFERROR(VLOOKUP(C88,'MEG Def'!$A$52:$B$55,2),"")</f>
        <v/>
      </c>
      <c r="C88" s="58"/>
      <c r="D88" s="103">
        <f>SUMIF('WW Spending Actual'!$B$58:$B$97,'WW Spending Total'!$B88,'WW Spending Actual'!D$58:D$97)+SUMIF('WW Spending Projected'!$B$60:$B$99,'WW Spending Total'!$B88,'WW Spending Projected'!D$60:D$99)</f>
        <v>0</v>
      </c>
      <c r="E88" s="104">
        <f>SUMIF('WW Spending Actual'!$B$58:$B$97,'WW Spending Total'!$B88,'WW Spending Actual'!E$58:E$97)+SUMIF('WW Spending Projected'!$B$60:$B$99,'WW Spending Total'!$B88,'WW Spending Projected'!E$60:E$99)</f>
        <v>0</v>
      </c>
      <c r="F88" s="104">
        <f>SUMIF('WW Spending Actual'!$B$58:$B$97,'WW Spending Total'!$B88,'WW Spending Actual'!F$58:F$97)+SUMIF('WW Spending Projected'!$B$60:$B$99,'WW Spending Total'!$B88,'WW Spending Projected'!F$60:F$99)</f>
        <v>0</v>
      </c>
      <c r="G88" s="104">
        <f>SUMIF('WW Spending Actual'!$B$58:$B$97,'WW Spending Total'!$B88,'WW Spending Actual'!G$58:G$97)+SUMIF('WW Spending Projected'!$B$60:$B$99,'WW Spending Total'!$B88,'WW Spending Projected'!G$60:G$99)</f>
        <v>0</v>
      </c>
      <c r="H88" s="104">
        <f>SUMIF('WW Spending Actual'!$B$58:$B$97,'WW Spending Total'!$B88,'WW Spending Actual'!H$58:H$97)+SUMIF('WW Spending Projected'!$B$60:$B$99,'WW Spending Total'!$B88,'WW Spending Projected'!H$60:H$99)</f>
        <v>0</v>
      </c>
      <c r="I88" s="104">
        <f>SUMIF('WW Spending Actual'!$B$58:$B$97,'WW Spending Total'!$B88,'WW Spending Actual'!I$58:I$97)+SUMIF('WW Spending Projected'!$B$60:$B$99,'WW Spending Total'!$B88,'WW Spending Projected'!I$60:I$99)</f>
        <v>0</v>
      </c>
      <c r="J88" s="104">
        <f>SUMIF('WW Spending Actual'!$B$58:$B$97,'WW Spending Total'!$B88,'WW Spending Actual'!J$58:J$97)+SUMIF('WW Spending Projected'!$B$60:$B$99,'WW Spending Total'!$B88,'WW Spending Projected'!J$60:J$99)</f>
        <v>0</v>
      </c>
      <c r="K88" s="104">
        <f>SUMIF('WW Spending Actual'!$B$58:$B$97,'WW Spending Total'!$B88,'WW Spending Actual'!K$58:K$97)+SUMIF('WW Spending Projected'!$B$60:$B$99,'WW Spending Total'!$B88,'WW Spending Projected'!K$60:K$99)</f>
        <v>0</v>
      </c>
      <c r="L88" s="104">
        <f>SUMIF('WW Spending Actual'!$B$58:$B$97,'WW Spending Total'!$B88,'WW Spending Actual'!L$58:L$97)+SUMIF('WW Spending Projected'!$B$60:$B$99,'WW Spending Total'!$B88,'WW Spending Projected'!L$60:L$99)</f>
        <v>0</v>
      </c>
      <c r="M88" s="104">
        <f>SUMIF('WW Spending Actual'!$B$58:$B$97,'WW Spending Total'!$B88,'WW Spending Actual'!M$58:M$97)+SUMIF('WW Spending Projected'!$B$60:$B$99,'WW Spending Total'!$B88,'WW Spending Projected'!M$60:M$99)</f>
        <v>0</v>
      </c>
      <c r="N88" s="104">
        <f>SUMIF('WW Spending Actual'!$B$58:$B$97,'WW Spending Total'!$B88,'WW Spending Actual'!N$58:N$97)+SUMIF('WW Spending Projected'!$B$60:$B$99,'WW Spending Total'!$B88,'WW Spending Projected'!N$60:N$99)</f>
        <v>0</v>
      </c>
      <c r="O88" s="104">
        <f>SUMIF('WW Spending Actual'!$B$58:$B$97,'WW Spending Total'!$B88,'WW Spending Actual'!O$58:O$97)+SUMIF('WW Spending Projected'!$B$60:$B$99,'WW Spending Total'!$B88,'WW Spending Projected'!O$60:O$99)</f>
        <v>0</v>
      </c>
      <c r="P88" s="104">
        <f>SUMIF('WW Spending Actual'!$B$58:$B$97,'WW Spending Total'!$B88,'WW Spending Actual'!P$58:P$97)+SUMIF('WW Spending Projected'!$B$60:$B$99,'WW Spending Total'!$B88,'WW Spending Projected'!P$60:P$99)</f>
        <v>0</v>
      </c>
      <c r="Q88" s="104">
        <f>SUMIF('WW Spending Actual'!$B$58:$B$97,'WW Spending Total'!$B88,'WW Spending Actual'!Q$58:Q$97)+SUMIF('WW Spending Projected'!$B$60:$B$99,'WW Spending Total'!$B88,'WW Spending Projected'!Q$60:Q$99)</f>
        <v>0</v>
      </c>
      <c r="R88" s="104">
        <f>SUMIF('WW Spending Actual'!$B$58:$B$97,'WW Spending Total'!$B88,'WW Spending Actual'!R$58:R$97)+SUMIF('WW Spending Projected'!$B$60:$B$99,'WW Spending Total'!$B88,'WW Spending Projected'!R$60:R$99)</f>
        <v>0</v>
      </c>
      <c r="S88" s="104">
        <f>SUMIF('WW Spending Actual'!$B$58:$B$97,'WW Spending Total'!$B88,'WW Spending Actual'!S$58:S$97)+SUMIF('WW Spending Projected'!$B$60:$B$99,'WW Spending Total'!$B88,'WW Spending Projected'!S$60:S$99)</f>
        <v>0</v>
      </c>
      <c r="T88" s="104">
        <f>SUMIF('WW Spending Actual'!$B$58:$B$97,'WW Spending Total'!$B88,'WW Spending Actual'!T$58:T$97)+SUMIF('WW Spending Projected'!$B$60:$B$99,'WW Spending Total'!$B88,'WW Spending Projected'!T$60:T$99)</f>
        <v>0</v>
      </c>
      <c r="U88" s="104">
        <f>SUMIF('WW Spending Actual'!$B$58:$B$97,'WW Spending Total'!$B88,'WW Spending Actual'!U$58:U$97)+SUMIF('WW Spending Projected'!$B$60:$B$99,'WW Spending Total'!$B88,'WW Spending Projected'!U$60:U$99)</f>
        <v>0</v>
      </c>
      <c r="V88" s="104">
        <f>SUMIF('WW Spending Actual'!$B$58:$B$97,'WW Spending Total'!$B88,'WW Spending Actual'!V$58:V$97)+SUMIF('WW Spending Projected'!$B$60:$B$99,'WW Spending Total'!$B88,'WW Spending Projected'!V$60:V$99)</f>
        <v>0</v>
      </c>
      <c r="W88" s="104">
        <f>SUMIF('WW Spending Actual'!$B$58:$B$97,'WW Spending Total'!$B88,'WW Spending Actual'!W$58:W$97)+SUMIF('WW Spending Projected'!$B$60:$B$99,'WW Spending Total'!$B88,'WW Spending Projected'!W$60:W$99)</f>
        <v>0</v>
      </c>
      <c r="X88" s="104">
        <f>SUMIF('WW Spending Actual'!$B$58:$B$97,'WW Spending Total'!$B88,'WW Spending Actual'!X$58:X$97)+SUMIF('WW Spending Projected'!$B$60:$B$99,'WW Spending Total'!$B88,'WW Spending Projected'!X$60:X$99)</f>
        <v>0</v>
      </c>
      <c r="Y88" s="104">
        <f>SUMIF('WW Spending Actual'!$B$58:$B$97,'WW Spending Total'!$B88,'WW Spending Actual'!Y$58:Y$97)+SUMIF('WW Spending Projected'!$B$60:$B$99,'WW Spending Total'!$B88,'WW Spending Projected'!Y$60:Y$99)</f>
        <v>0</v>
      </c>
      <c r="Z88" s="104">
        <f>SUMIF('WW Spending Actual'!$B$58:$B$97,'WW Spending Total'!$B88,'WW Spending Actual'!Z$58:Z$97)+SUMIF('WW Spending Projected'!$B$60:$B$99,'WW Spending Total'!$B88,'WW Spending Projected'!Z$60:Z$99)</f>
        <v>0</v>
      </c>
      <c r="AA88" s="104">
        <f>SUMIF('WW Spending Actual'!$B$58:$B$97,'WW Spending Total'!$B88,'WW Spending Actual'!AA$58:AA$97)+SUMIF('WW Spending Projected'!$B$60:$B$99,'WW Spending Total'!$B88,'WW Spending Projected'!AA$60:AA$99)</f>
        <v>0</v>
      </c>
      <c r="AB88" s="104">
        <f>SUMIF('WW Spending Actual'!$B$58:$B$97,'WW Spending Total'!$B88,'WW Spending Actual'!AB$58:AB$97)+SUMIF('WW Spending Projected'!$B$60:$B$99,'WW Spending Total'!$B88,'WW Spending Projected'!AB$60:AB$99)</f>
        <v>0</v>
      </c>
      <c r="AC88" s="104">
        <f>SUMIF('WW Spending Actual'!$B$58:$B$97,'WW Spending Total'!$B88,'WW Spending Actual'!AC$58:AC$97)+SUMIF('WW Spending Projected'!$B$60:$B$99,'WW Spending Total'!$B88,'WW Spending Projected'!AC$60:AC$99)</f>
        <v>0</v>
      </c>
      <c r="AD88" s="104">
        <f>SUMIF('WW Spending Actual'!$B$58:$B$97,'WW Spending Total'!$B88,'WW Spending Actual'!AD$58:AD$97)+SUMIF('WW Spending Projected'!$B$60:$B$99,'WW Spending Total'!$B88,'WW Spending Projected'!AD$60:AD$99)</f>
        <v>0</v>
      </c>
      <c r="AE88" s="104">
        <f>SUMIF('WW Spending Actual'!$B$58:$B$97,'WW Spending Total'!$B88,'WW Spending Actual'!AE$58:AE$97)+SUMIF('WW Spending Projected'!$B$60:$B$99,'WW Spending Total'!$B88,'WW Spending Projected'!AE$60:AE$99)</f>
        <v>0</v>
      </c>
      <c r="AF88" s="104">
        <f>SUMIF('WW Spending Actual'!$B$58:$B$97,'WW Spending Total'!$B88,'WW Spending Actual'!AF$58:AF$97)+SUMIF('WW Spending Projected'!$B$60:$B$99,'WW Spending Total'!$B88,'WW Spending Projected'!AF$60:AF$99)</f>
        <v>0</v>
      </c>
      <c r="AG88" s="105">
        <f>SUMIF('WW Spending Actual'!$B$58:$B$97,'WW Spending Total'!$B88,'WW Spending Actual'!AG$58:AG$97)+SUMIF('WW Spending Projected'!$B$60:$B$99,'WW Spending Total'!$B88,'WW Spending Projected'!AG$60:AG$99)</f>
        <v>0</v>
      </c>
    </row>
    <row r="89" spans="2:33" hidden="1" x14ac:dyDescent="0.2">
      <c r="B89" s="33" t="str">
        <f>IFERROR(VLOOKUP(C89,'MEG Def'!$A$52:$B$55,2),"")</f>
        <v/>
      </c>
      <c r="C89" s="58"/>
      <c r="D89" s="103">
        <f>SUMIF('WW Spending Actual'!$B$58:$B$97,'WW Spending Total'!$B89,'WW Spending Actual'!D$58:D$97)+SUMIF('WW Spending Projected'!$B$60:$B$99,'WW Spending Total'!$B89,'WW Spending Projected'!D$60:D$99)</f>
        <v>0</v>
      </c>
      <c r="E89" s="104">
        <f>SUMIF('WW Spending Actual'!$B$58:$B$97,'WW Spending Total'!$B89,'WW Spending Actual'!E$58:E$97)+SUMIF('WW Spending Projected'!$B$60:$B$99,'WW Spending Total'!$B89,'WW Spending Projected'!E$60:E$99)</f>
        <v>0</v>
      </c>
      <c r="F89" s="104">
        <f>SUMIF('WW Spending Actual'!$B$58:$B$97,'WW Spending Total'!$B89,'WW Spending Actual'!F$58:F$97)+SUMIF('WW Spending Projected'!$B$60:$B$99,'WW Spending Total'!$B89,'WW Spending Projected'!F$60:F$99)</f>
        <v>0</v>
      </c>
      <c r="G89" s="104">
        <f>SUMIF('WW Spending Actual'!$B$58:$B$97,'WW Spending Total'!$B89,'WW Spending Actual'!G$58:G$97)+SUMIF('WW Spending Projected'!$B$60:$B$99,'WW Spending Total'!$B89,'WW Spending Projected'!G$60:G$99)</f>
        <v>0</v>
      </c>
      <c r="H89" s="104">
        <f>SUMIF('WW Spending Actual'!$B$58:$B$97,'WW Spending Total'!$B89,'WW Spending Actual'!H$58:H$97)+SUMIF('WW Spending Projected'!$B$60:$B$99,'WW Spending Total'!$B89,'WW Spending Projected'!H$60:H$99)</f>
        <v>0</v>
      </c>
      <c r="I89" s="104">
        <f>SUMIF('WW Spending Actual'!$B$58:$B$97,'WW Spending Total'!$B89,'WW Spending Actual'!I$58:I$97)+SUMIF('WW Spending Projected'!$B$60:$B$99,'WW Spending Total'!$B89,'WW Spending Projected'!I$60:I$99)</f>
        <v>0</v>
      </c>
      <c r="J89" s="104">
        <f>SUMIF('WW Spending Actual'!$B$58:$B$97,'WW Spending Total'!$B89,'WW Spending Actual'!J$58:J$97)+SUMIF('WW Spending Projected'!$B$60:$B$99,'WW Spending Total'!$B89,'WW Spending Projected'!J$60:J$99)</f>
        <v>0</v>
      </c>
      <c r="K89" s="104">
        <f>SUMIF('WW Spending Actual'!$B$58:$B$97,'WW Spending Total'!$B89,'WW Spending Actual'!K$58:K$97)+SUMIF('WW Spending Projected'!$B$60:$B$99,'WW Spending Total'!$B89,'WW Spending Projected'!K$60:K$99)</f>
        <v>0</v>
      </c>
      <c r="L89" s="104">
        <f>SUMIF('WW Spending Actual'!$B$58:$B$97,'WW Spending Total'!$B89,'WW Spending Actual'!L$58:L$97)+SUMIF('WW Spending Projected'!$B$60:$B$99,'WW Spending Total'!$B89,'WW Spending Projected'!L$60:L$99)</f>
        <v>0</v>
      </c>
      <c r="M89" s="104">
        <f>SUMIF('WW Spending Actual'!$B$58:$B$97,'WW Spending Total'!$B89,'WW Spending Actual'!M$58:M$97)+SUMIF('WW Spending Projected'!$B$60:$B$99,'WW Spending Total'!$B89,'WW Spending Projected'!M$60:M$99)</f>
        <v>0</v>
      </c>
      <c r="N89" s="104">
        <f>SUMIF('WW Spending Actual'!$B$58:$B$97,'WW Spending Total'!$B89,'WW Spending Actual'!N$58:N$97)+SUMIF('WW Spending Projected'!$B$60:$B$99,'WW Spending Total'!$B89,'WW Spending Projected'!N$60:N$99)</f>
        <v>0</v>
      </c>
      <c r="O89" s="104">
        <f>SUMIF('WW Spending Actual'!$B$58:$B$97,'WW Spending Total'!$B89,'WW Spending Actual'!O$58:O$97)+SUMIF('WW Spending Projected'!$B$60:$B$99,'WW Spending Total'!$B89,'WW Spending Projected'!O$60:O$99)</f>
        <v>0</v>
      </c>
      <c r="P89" s="104">
        <f>SUMIF('WW Spending Actual'!$B$58:$B$97,'WW Spending Total'!$B89,'WW Spending Actual'!P$58:P$97)+SUMIF('WW Spending Projected'!$B$60:$B$99,'WW Spending Total'!$B89,'WW Spending Projected'!P$60:P$99)</f>
        <v>0</v>
      </c>
      <c r="Q89" s="104">
        <f>SUMIF('WW Spending Actual'!$B$58:$B$97,'WW Spending Total'!$B89,'WW Spending Actual'!Q$58:Q$97)+SUMIF('WW Spending Projected'!$B$60:$B$99,'WW Spending Total'!$B89,'WW Spending Projected'!Q$60:Q$99)</f>
        <v>0</v>
      </c>
      <c r="R89" s="104">
        <f>SUMIF('WW Spending Actual'!$B$58:$B$97,'WW Spending Total'!$B89,'WW Spending Actual'!R$58:R$97)+SUMIF('WW Spending Projected'!$B$60:$B$99,'WW Spending Total'!$B89,'WW Spending Projected'!R$60:R$99)</f>
        <v>0</v>
      </c>
      <c r="S89" s="104">
        <f>SUMIF('WW Spending Actual'!$B$58:$B$97,'WW Spending Total'!$B89,'WW Spending Actual'!S$58:S$97)+SUMIF('WW Spending Projected'!$B$60:$B$99,'WW Spending Total'!$B89,'WW Spending Projected'!S$60:S$99)</f>
        <v>0</v>
      </c>
      <c r="T89" s="104">
        <f>SUMIF('WW Spending Actual'!$B$58:$B$97,'WW Spending Total'!$B89,'WW Spending Actual'!T$58:T$97)+SUMIF('WW Spending Projected'!$B$60:$B$99,'WW Spending Total'!$B89,'WW Spending Projected'!T$60:T$99)</f>
        <v>0</v>
      </c>
      <c r="U89" s="104">
        <f>SUMIF('WW Spending Actual'!$B$58:$B$97,'WW Spending Total'!$B89,'WW Spending Actual'!U$58:U$97)+SUMIF('WW Spending Projected'!$B$60:$B$99,'WW Spending Total'!$B89,'WW Spending Projected'!U$60:U$99)</f>
        <v>0</v>
      </c>
      <c r="V89" s="104">
        <f>SUMIF('WW Spending Actual'!$B$58:$B$97,'WW Spending Total'!$B89,'WW Spending Actual'!V$58:V$97)+SUMIF('WW Spending Projected'!$B$60:$B$99,'WW Spending Total'!$B89,'WW Spending Projected'!V$60:V$99)</f>
        <v>0</v>
      </c>
      <c r="W89" s="104">
        <f>SUMIF('WW Spending Actual'!$B$58:$B$97,'WW Spending Total'!$B89,'WW Spending Actual'!W$58:W$97)+SUMIF('WW Spending Projected'!$B$60:$B$99,'WW Spending Total'!$B89,'WW Spending Projected'!W$60:W$99)</f>
        <v>0</v>
      </c>
      <c r="X89" s="104">
        <f>SUMIF('WW Spending Actual'!$B$58:$B$97,'WW Spending Total'!$B89,'WW Spending Actual'!X$58:X$97)+SUMIF('WW Spending Projected'!$B$60:$B$99,'WW Spending Total'!$B89,'WW Spending Projected'!X$60:X$99)</f>
        <v>0</v>
      </c>
      <c r="Y89" s="104">
        <f>SUMIF('WW Spending Actual'!$B$58:$B$97,'WW Spending Total'!$B89,'WW Spending Actual'!Y$58:Y$97)+SUMIF('WW Spending Projected'!$B$60:$B$99,'WW Spending Total'!$B89,'WW Spending Projected'!Y$60:Y$99)</f>
        <v>0</v>
      </c>
      <c r="Z89" s="104">
        <f>SUMIF('WW Spending Actual'!$B$58:$B$97,'WW Spending Total'!$B89,'WW Spending Actual'!Z$58:Z$97)+SUMIF('WW Spending Projected'!$B$60:$B$99,'WW Spending Total'!$B89,'WW Spending Projected'!Z$60:Z$99)</f>
        <v>0</v>
      </c>
      <c r="AA89" s="104">
        <f>SUMIF('WW Spending Actual'!$B$58:$B$97,'WW Spending Total'!$B89,'WW Spending Actual'!AA$58:AA$97)+SUMIF('WW Spending Projected'!$B$60:$B$99,'WW Spending Total'!$B89,'WW Spending Projected'!AA$60:AA$99)</f>
        <v>0</v>
      </c>
      <c r="AB89" s="104">
        <f>SUMIF('WW Spending Actual'!$B$58:$B$97,'WW Spending Total'!$B89,'WW Spending Actual'!AB$58:AB$97)+SUMIF('WW Spending Projected'!$B$60:$B$99,'WW Spending Total'!$B89,'WW Spending Projected'!AB$60:AB$99)</f>
        <v>0</v>
      </c>
      <c r="AC89" s="104">
        <f>SUMIF('WW Spending Actual'!$B$58:$B$97,'WW Spending Total'!$B89,'WW Spending Actual'!AC$58:AC$97)+SUMIF('WW Spending Projected'!$B$60:$B$99,'WW Spending Total'!$B89,'WW Spending Projected'!AC$60:AC$99)</f>
        <v>0</v>
      </c>
      <c r="AD89" s="104">
        <f>SUMIF('WW Spending Actual'!$B$58:$B$97,'WW Spending Total'!$B89,'WW Spending Actual'!AD$58:AD$97)+SUMIF('WW Spending Projected'!$B$60:$B$99,'WW Spending Total'!$B89,'WW Spending Projected'!AD$60:AD$99)</f>
        <v>0</v>
      </c>
      <c r="AE89" s="104">
        <f>SUMIF('WW Spending Actual'!$B$58:$B$97,'WW Spending Total'!$B89,'WW Spending Actual'!AE$58:AE$97)+SUMIF('WW Spending Projected'!$B$60:$B$99,'WW Spending Total'!$B89,'WW Spending Projected'!AE$60:AE$99)</f>
        <v>0</v>
      </c>
      <c r="AF89" s="104">
        <f>SUMIF('WW Spending Actual'!$B$58:$B$97,'WW Spending Total'!$B89,'WW Spending Actual'!AF$58:AF$97)+SUMIF('WW Spending Projected'!$B$60:$B$99,'WW Spending Total'!$B89,'WW Spending Projected'!AF$60:AF$99)</f>
        <v>0</v>
      </c>
      <c r="AG89" s="105">
        <f>SUMIF('WW Spending Actual'!$B$58:$B$97,'WW Spending Total'!$B89,'WW Spending Actual'!AG$58:AG$97)+SUMIF('WW Spending Projected'!$B$60:$B$99,'WW Spending Total'!$B89,'WW Spending Projected'!AG$60:AG$99)</f>
        <v>0</v>
      </c>
    </row>
    <row r="90" spans="2:33" hidden="1" x14ac:dyDescent="0.2">
      <c r="B90" s="33" t="str">
        <f>IFERROR(VLOOKUP(C90,'MEG Def'!$A$52:$B$55,2),"")</f>
        <v/>
      </c>
      <c r="C90" s="58"/>
      <c r="D90" s="103">
        <f>SUMIF('WW Spending Actual'!$B$58:$B$97,'WW Spending Total'!$B90,'WW Spending Actual'!D$58:D$97)+SUMIF('WW Spending Projected'!$B$60:$B$99,'WW Spending Total'!$B90,'WW Spending Projected'!D$60:D$99)</f>
        <v>0</v>
      </c>
      <c r="E90" s="104">
        <f>SUMIF('WW Spending Actual'!$B$58:$B$97,'WW Spending Total'!$B90,'WW Spending Actual'!E$58:E$97)+SUMIF('WW Spending Projected'!$B$60:$B$99,'WW Spending Total'!$B90,'WW Spending Projected'!E$60:E$99)</f>
        <v>0</v>
      </c>
      <c r="F90" s="104">
        <f>SUMIF('WW Spending Actual'!$B$58:$B$97,'WW Spending Total'!$B90,'WW Spending Actual'!F$58:F$97)+SUMIF('WW Spending Projected'!$B$60:$B$99,'WW Spending Total'!$B90,'WW Spending Projected'!F$60:F$99)</f>
        <v>0</v>
      </c>
      <c r="G90" s="104">
        <f>SUMIF('WW Spending Actual'!$B$58:$B$97,'WW Spending Total'!$B90,'WW Spending Actual'!G$58:G$97)+SUMIF('WW Spending Projected'!$B$60:$B$99,'WW Spending Total'!$B90,'WW Spending Projected'!G$60:G$99)</f>
        <v>0</v>
      </c>
      <c r="H90" s="104">
        <f>SUMIF('WW Spending Actual'!$B$58:$B$97,'WW Spending Total'!$B90,'WW Spending Actual'!H$58:H$97)+SUMIF('WW Spending Projected'!$B$60:$B$99,'WW Spending Total'!$B90,'WW Spending Projected'!H$60:H$99)</f>
        <v>0</v>
      </c>
      <c r="I90" s="104">
        <f>SUMIF('WW Spending Actual'!$B$58:$B$97,'WW Spending Total'!$B90,'WW Spending Actual'!I$58:I$97)+SUMIF('WW Spending Projected'!$B$60:$B$99,'WW Spending Total'!$B90,'WW Spending Projected'!I$60:I$99)</f>
        <v>0</v>
      </c>
      <c r="J90" s="104">
        <f>SUMIF('WW Spending Actual'!$B$58:$B$97,'WW Spending Total'!$B90,'WW Spending Actual'!J$58:J$97)+SUMIF('WW Spending Projected'!$B$60:$B$99,'WW Spending Total'!$B90,'WW Spending Projected'!J$60:J$99)</f>
        <v>0</v>
      </c>
      <c r="K90" s="104">
        <f>SUMIF('WW Spending Actual'!$B$58:$B$97,'WW Spending Total'!$B90,'WW Spending Actual'!K$58:K$97)+SUMIF('WW Spending Projected'!$B$60:$B$99,'WW Spending Total'!$B90,'WW Spending Projected'!K$60:K$99)</f>
        <v>0</v>
      </c>
      <c r="L90" s="104">
        <f>SUMIF('WW Spending Actual'!$B$58:$B$97,'WW Spending Total'!$B90,'WW Spending Actual'!L$58:L$97)+SUMIF('WW Spending Projected'!$B$60:$B$99,'WW Spending Total'!$B90,'WW Spending Projected'!L$60:L$99)</f>
        <v>0</v>
      </c>
      <c r="M90" s="104">
        <f>SUMIF('WW Spending Actual'!$B$58:$B$97,'WW Spending Total'!$B90,'WW Spending Actual'!M$58:M$97)+SUMIF('WW Spending Projected'!$B$60:$B$99,'WW Spending Total'!$B90,'WW Spending Projected'!M$60:M$99)</f>
        <v>0</v>
      </c>
      <c r="N90" s="104">
        <f>SUMIF('WW Spending Actual'!$B$58:$B$97,'WW Spending Total'!$B90,'WW Spending Actual'!N$58:N$97)+SUMIF('WW Spending Projected'!$B$60:$B$99,'WW Spending Total'!$B90,'WW Spending Projected'!N$60:N$99)</f>
        <v>0</v>
      </c>
      <c r="O90" s="104">
        <f>SUMIF('WW Spending Actual'!$B$58:$B$97,'WW Spending Total'!$B90,'WW Spending Actual'!O$58:O$97)+SUMIF('WW Spending Projected'!$B$60:$B$99,'WW Spending Total'!$B90,'WW Spending Projected'!O$60:O$99)</f>
        <v>0</v>
      </c>
      <c r="P90" s="104">
        <f>SUMIF('WW Spending Actual'!$B$58:$B$97,'WW Spending Total'!$B90,'WW Spending Actual'!P$58:P$97)+SUMIF('WW Spending Projected'!$B$60:$B$99,'WW Spending Total'!$B90,'WW Spending Projected'!P$60:P$99)</f>
        <v>0</v>
      </c>
      <c r="Q90" s="104">
        <f>SUMIF('WW Spending Actual'!$B$58:$B$97,'WW Spending Total'!$B90,'WW Spending Actual'!Q$58:Q$97)+SUMIF('WW Spending Projected'!$B$60:$B$99,'WW Spending Total'!$B90,'WW Spending Projected'!Q$60:Q$99)</f>
        <v>0</v>
      </c>
      <c r="R90" s="104">
        <f>SUMIF('WW Spending Actual'!$B$58:$B$97,'WW Spending Total'!$B90,'WW Spending Actual'!R$58:R$97)+SUMIF('WW Spending Projected'!$B$60:$B$99,'WW Spending Total'!$B90,'WW Spending Projected'!R$60:R$99)</f>
        <v>0</v>
      </c>
      <c r="S90" s="104">
        <f>SUMIF('WW Spending Actual'!$B$58:$B$97,'WW Spending Total'!$B90,'WW Spending Actual'!S$58:S$97)+SUMIF('WW Spending Projected'!$B$60:$B$99,'WW Spending Total'!$B90,'WW Spending Projected'!S$60:S$99)</f>
        <v>0</v>
      </c>
      <c r="T90" s="104">
        <f>SUMIF('WW Spending Actual'!$B$58:$B$97,'WW Spending Total'!$B90,'WW Spending Actual'!T$58:T$97)+SUMIF('WW Spending Projected'!$B$60:$B$99,'WW Spending Total'!$B90,'WW Spending Projected'!T$60:T$99)</f>
        <v>0</v>
      </c>
      <c r="U90" s="104">
        <f>SUMIF('WW Spending Actual'!$B$58:$B$97,'WW Spending Total'!$B90,'WW Spending Actual'!U$58:U$97)+SUMIF('WW Spending Projected'!$B$60:$B$99,'WW Spending Total'!$B90,'WW Spending Projected'!U$60:U$99)</f>
        <v>0</v>
      </c>
      <c r="V90" s="104">
        <f>SUMIF('WW Spending Actual'!$B$58:$B$97,'WW Spending Total'!$B90,'WW Spending Actual'!V$58:V$97)+SUMIF('WW Spending Projected'!$B$60:$B$99,'WW Spending Total'!$B90,'WW Spending Projected'!V$60:V$99)</f>
        <v>0</v>
      </c>
      <c r="W90" s="104">
        <f>SUMIF('WW Spending Actual'!$B$58:$B$97,'WW Spending Total'!$B90,'WW Spending Actual'!W$58:W$97)+SUMIF('WW Spending Projected'!$B$60:$B$99,'WW Spending Total'!$B90,'WW Spending Projected'!W$60:W$99)</f>
        <v>0</v>
      </c>
      <c r="X90" s="104">
        <f>SUMIF('WW Spending Actual'!$B$58:$B$97,'WW Spending Total'!$B90,'WW Spending Actual'!X$58:X$97)+SUMIF('WW Spending Projected'!$B$60:$B$99,'WW Spending Total'!$B90,'WW Spending Projected'!X$60:X$99)</f>
        <v>0</v>
      </c>
      <c r="Y90" s="104">
        <f>SUMIF('WW Spending Actual'!$B$58:$B$97,'WW Spending Total'!$B90,'WW Spending Actual'!Y$58:Y$97)+SUMIF('WW Spending Projected'!$B$60:$B$99,'WW Spending Total'!$B90,'WW Spending Projected'!Y$60:Y$99)</f>
        <v>0</v>
      </c>
      <c r="Z90" s="104">
        <f>SUMIF('WW Spending Actual'!$B$58:$B$97,'WW Spending Total'!$B90,'WW Spending Actual'!Z$58:Z$97)+SUMIF('WW Spending Projected'!$B$60:$B$99,'WW Spending Total'!$B90,'WW Spending Projected'!Z$60:Z$99)</f>
        <v>0</v>
      </c>
      <c r="AA90" s="104">
        <f>SUMIF('WW Spending Actual'!$B$58:$B$97,'WW Spending Total'!$B90,'WW Spending Actual'!AA$58:AA$97)+SUMIF('WW Spending Projected'!$B$60:$B$99,'WW Spending Total'!$B90,'WW Spending Projected'!AA$60:AA$99)</f>
        <v>0</v>
      </c>
      <c r="AB90" s="104">
        <f>SUMIF('WW Spending Actual'!$B$58:$B$97,'WW Spending Total'!$B90,'WW Spending Actual'!AB$58:AB$97)+SUMIF('WW Spending Projected'!$B$60:$B$99,'WW Spending Total'!$B90,'WW Spending Projected'!AB$60:AB$99)</f>
        <v>0</v>
      </c>
      <c r="AC90" s="104">
        <f>SUMIF('WW Spending Actual'!$B$58:$B$97,'WW Spending Total'!$B90,'WW Spending Actual'!AC$58:AC$97)+SUMIF('WW Spending Projected'!$B$60:$B$99,'WW Spending Total'!$B90,'WW Spending Projected'!AC$60:AC$99)</f>
        <v>0</v>
      </c>
      <c r="AD90" s="104">
        <f>SUMIF('WW Spending Actual'!$B$58:$B$97,'WW Spending Total'!$B90,'WW Spending Actual'!AD$58:AD$97)+SUMIF('WW Spending Projected'!$B$60:$B$99,'WW Spending Total'!$B90,'WW Spending Projected'!AD$60:AD$99)</f>
        <v>0</v>
      </c>
      <c r="AE90" s="104">
        <f>SUMIF('WW Spending Actual'!$B$58:$B$97,'WW Spending Total'!$B90,'WW Spending Actual'!AE$58:AE$97)+SUMIF('WW Spending Projected'!$B$60:$B$99,'WW Spending Total'!$B90,'WW Spending Projected'!AE$60:AE$99)</f>
        <v>0</v>
      </c>
      <c r="AF90" s="104">
        <f>SUMIF('WW Spending Actual'!$B$58:$B$97,'WW Spending Total'!$B90,'WW Spending Actual'!AF$58:AF$97)+SUMIF('WW Spending Projected'!$B$60:$B$99,'WW Spending Total'!$B90,'WW Spending Projected'!AF$60:AF$99)</f>
        <v>0</v>
      </c>
      <c r="AG90" s="105">
        <f>SUMIF('WW Spending Actual'!$B$58:$B$97,'WW Spending Total'!$B90,'WW Spending Actual'!AG$58:AG$97)+SUMIF('WW Spending Projected'!$B$60:$B$99,'WW Spending Total'!$B90,'WW Spending Projected'!AG$60:AG$99)</f>
        <v>0</v>
      </c>
    </row>
    <row r="91" spans="2:33" hidden="1" x14ac:dyDescent="0.2">
      <c r="B91" s="33"/>
      <c r="C91" s="58"/>
      <c r="D91" s="103">
        <f>SUMIF('WW Spending Actual'!$B$58:$B$97,'WW Spending Total'!$B91,'WW Spending Actual'!D$58:D$97)+SUMIF('WW Spending Projected'!$B$60:$B$99,'WW Spending Total'!$B91,'WW Spending Projected'!D$60:D$99)</f>
        <v>0</v>
      </c>
      <c r="E91" s="104">
        <f>SUMIF('WW Spending Actual'!$B$58:$B$97,'WW Spending Total'!$B91,'WW Spending Actual'!E$58:E$97)+SUMIF('WW Spending Projected'!$B$60:$B$99,'WW Spending Total'!$B91,'WW Spending Projected'!E$60:E$99)</f>
        <v>0</v>
      </c>
      <c r="F91" s="104">
        <f>SUMIF('WW Spending Actual'!$B$58:$B$97,'WW Spending Total'!$B91,'WW Spending Actual'!F$58:F$97)+SUMIF('WW Spending Projected'!$B$60:$B$99,'WW Spending Total'!$B91,'WW Spending Projected'!F$60:F$99)</f>
        <v>0</v>
      </c>
      <c r="G91" s="104">
        <f>SUMIF('WW Spending Actual'!$B$58:$B$97,'WW Spending Total'!$B91,'WW Spending Actual'!G$58:G$97)+SUMIF('WW Spending Projected'!$B$60:$B$99,'WW Spending Total'!$B91,'WW Spending Projected'!G$60:G$99)</f>
        <v>0</v>
      </c>
      <c r="H91" s="104">
        <f>SUMIF('WW Spending Actual'!$B$58:$B$97,'WW Spending Total'!$B91,'WW Spending Actual'!H$58:H$97)+SUMIF('WW Spending Projected'!$B$60:$B$99,'WW Spending Total'!$B91,'WW Spending Projected'!H$60:H$99)</f>
        <v>0</v>
      </c>
      <c r="I91" s="104">
        <f>SUMIF('WW Spending Actual'!$B$58:$B$97,'WW Spending Total'!$B91,'WW Spending Actual'!I$58:I$97)+SUMIF('WW Spending Projected'!$B$60:$B$99,'WW Spending Total'!$B91,'WW Spending Projected'!I$60:I$99)</f>
        <v>0</v>
      </c>
      <c r="J91" s="104">
        <f>SUMIF('WW Spending Actual'!$B$58:$B$97,'WW Spending Total'!$B91,'WW Spending Actual'!J$58:J$97)+SUMIF('WW Spending Projected'!$B$60:$B$99,'WW Spending Total'!$B91,'WW Spending Projected'!J$60:J$99)</f>
        <v>0</v>
      </c>
      <c r="K91" s="104">
        <f>SUMIF('WW Spending Actual'!$B$58:$B$97,'WW Spending Total'!$B91,'WW Spending Actual'!K$58:K$97)+SUMIF('WW Spending Projected'!$B$60:$B$99,'WW Spending Total'!$B91,'WW Spending Projected'!K$60:K$99)</f>
        <v>0</v>
      </c>
      <c r="L91" s="104">
        <f>SUMIF('WW Spending Actual'!$B$58:$B$97,'WW Spending Total'!$B91,'WW Spending Actual'!L$58:L$97)+SUMIF('WW Spending Projected'!$B$60:$B$99,'WW Spending Total'!$B91,'WW Spending Projected'!L$60:L$99)</f>
        <v>0</v>
      </c>
      <c r="M91" s="104">
        <f>SUMIF('WW Spending Actual'!$B$58:$B$97,'WW Spending Total'!$B91,'WW Spending Actual'!M$58:M$97)+SUMIF('WW Spending Projected'!$B$60:$B$99,'WW Spending Total'!$B91,'WW Spending Projected'!M$60:M$99)</f>
        <v>0</v>
      </c>
      <c r="N91" s="104">
        <f>SUMIF('WW Spending Actual'!$B$58:$B$97,'WW Spending Total'!$B91,'WW Spending Actual'!N$58:N$97)+SUMIF('WW Spending Projected'!$B$60:$B$99,'WW Spending Total'!$B91,'WW Spending Projected'!N$60:N$99)</f>
        <v>0</v>
      </c>
      <c r="O91" s="104">
        <f>SUMIF('WW Spending Actual'!$B$58:$B$97,'WW Spending Total'!$B91,'WW Spending Actual'!O$58:O$97)+SUMIF('WW Spending Projected'!$B$60:$B$99,'WW Spending Total'!$B91,'WW Spending Projected'!O$60:O$99)</f>
        <v>0</v>
      </c>
      <c r="P91" s="104">
        <f>SUMIF('WW Spending Actual'!$B$58:$B$97,'WW Spending Total'!$B91,'WW Spending Actual'!P$58:P$97)+SUMIF('WW Spending Projected'!$B$60:$B$99,'WW Spending Total'!$B91,'WW Spending Projected'!P$60:P$99)</f>
        <v>0</v>
      </c>
      <c r="Q91" s="104">
        <f>SUMIF('WW Spending Actual'!$B$58:$B$97,'WW Spending Total'!$B91,'WW Spending Actual'!Q$58:Q$97)+SUMIF('WW Spending Projected'!$B$60:$B$99,'WW Spending Total'!$B91,'WW Spending Projected'!Q$60:Q$99)</f>
        <v>0</v>
      </c>
      <c r="R91" s="104">
        <f>SUMIF('WW Spending Actual'!$B$58:$B$97,'WW Spending Total'!$B91,'WW Spending Actual'!R$58:R$97)+SUMIF('WW Spending Projected'!$B$60:$B$99,'WW Spending Total'!$B91,'WW Spending Projected'!R$60:R$99)</f>
        <v>0</v>
      </c>
      <c r="S91" s="104">
        <f>SUMIF('WW Spending Actual'!$B$58:$B$97,'WW Spending Total'!$B91,'WW Spending Actual'!S$58:S$97)+SUMIF('WW Spending Projected'!$B$60:$B$99,'WW Spending Total'!$B91,'WW Spending Projected'!S$60:S$99)</f>
        <v>0</v>
      </c>
      <c r="T91" s="104">
        <f>SUMIF('WW Spending Actual'!$B$58:$B$97,'WW Spending Total'!$B91,'WW Spending Actual'!T$58:T$97)+SUMIF('WW Spending Projected'!$B$60:$B$99,'WW Spending Total'!$B91,'WW Spending Projected'!T$60:T$99)</f>
        <v>0</v>
      </c>
      <c r="U91" s="104">
        <f>SUMIF('WW Spending Actual'!$B$58:$B$97,'WW Spending Total'!$B91,'WW Spending Actual'!U$58:U$97)+SUMIF('WW Spending Projected'!$B$60:$B$99,'WW Spending Total'!$B91,'WW Spending Projected'!U$60:U$99)</f>
        <v>0</v>
      </c>
      <c r="V91" s="104">
        <f>SUMIF('WW Spending Actual'!$B$58:$B$97,'WW Spending Total'!$B91,'WW Spending Actual'!V$58:V$97)+SUMIF('WW Spending Projected'!$B$60:$B$99,'WW Spending Total'!$B91,'WW Spending Projected'!V$60:V$99)</f>
        <v>0</v>
      </c>
      <c r="W91" s="104">
        <f>SUMIF('WW Spending Actual'!$B$58:$B$97,'WW Spending Total'!$B91,'WW Spending Actual'!W$58:W$97)+SUMIF('WW Spending Projected'!$B$60:$B$99,'WW Spending Total'!$B91,'WW Spending Projected'!W$60:W$99)</f>
        <v>0</v>
      </c>
      <c r="X91" s="104">
        <f>SUMIF('WW Spending Actual'!$B$58:$B$97,'WW Spending Total'!$B91,'WW Spending Actual'!X$58:X$97)+SUMIF('WW Spending Projected'!$B$60:$B$99,'WW Spending Total'!$B91,'WW Spending Projected'!X$60:X$99)</f>
        <v>0</v>
      </c>
      <c r="Y91" s="104">
        <f>SUMIF('WW Spending Actual'!$B$58:$B$97,'WW Spending Total'!$B91,'WW Spending Actual'!Y$58:Y$97)+SUMIF('WW Spending Projected'!$B$60:$B$99,'WW Spending Total'!$B91,'WW Spending Projected'!Y$60:Y$99)</f>
        <v>0</v>
      </c>
      <c r="Z91" s="104">
        <f>SUMIF('WW Spending Actual'!$B$58:$B$97,'WW Spending Total'!$B91,'WW Spending Actual'!Z$58:Z$97)+SUMIF('WW Spending Projected'!$B$60:$B$99,'WW Spending Total'!$B91,'WW Spending Projected'!Z$60:Z$99)</f>
        <v>0</v>
      </c>
      <c r="AA91" s="104">
        <f>SUMIF('WW Spending Actual'!$B$58:$B$97,'WW Spending Total'!$B91,'WW Spending Actual'!AA$58:AA$97)+SUMIF('WW Spending Projected'!$B$60:$B$99,'WW Spending Total'!$B91,'WW Spending Projected'!AA$60:AA$99)</f>
        <v>0</v>
      </c>
      <c r="AB91" s="104">
        <f>SUMIF('WW Spending Actual'!$B$58:$B$97,'WW Spending Total'!$B91,'WW Spending Actual'!AB$58:AB$97)+SUMIF('WW Spending Projected'!$B$60:$B$99,'WW Spending Total'!$B91,'WW Spending Projected'!AB$60:AB$99)</f>
        <v>0</v>
      </c>
      <c r="AC91" s="104">
        <f>SUMIF('WW Spending Actual'!$B$58:$B$97,'WW Spending Total'!$B91,'WW Spending Actual'!AC$58:AC$97)+SUMIF('WW Spending Projected'!$B$60:$B$99,'WW Spending Total'!$B91,'WW Spending Projected'!AC$60:AC$99)</f>
        <v>0</v>
      </c>
      <c r="AD91" s="104">
        <f>SUMIF('WW Spending Actual'!$B$58:$B$97,'WW Spending Total'!$B91,'WW Spending Actual'!AD$58:AD$97)+SUMIF('WW Spending Projected'!$B$60:$B$99,'WW Spending Total'!$B91,'WW Spending Projected'!AD$60:AD$99)</f>
        <v>0</v>
      </c>
      <c r="AE91" s="104">
        <f>SUMIF('WW Spending Actual'!$B$58:$B$97,'WW Spending Total'!$B91,'WW Spending Actual'!AE$58:AE$97)+SUMIF('WW Spending Projected'!$B$60:$B$99,'WW Spending Total'!$B91,'WW Spending Projected'!AE$60:AE$99)</f>
        <v>0</v>
      </c>
      <c r="AF91" s="104">
        <f>SUMIF('WW Spending Actual'!$B$58:$B$97,'WW Spending Total'!$B91,'WW Spending Actual'!AF$58:AF$97)+SUMIF('WW Spending Projected'!$B$60:$B$99,'WW Spending Total'!$B91,'WW Spending Projected'!AF$60:AF$99)</f>
        <v>0</v>
      </c>
      <c r="AG91" s="105">
        <f>SUMIF('WW Spending Actual'!$B$58:$B$97,'WW Spending Total'!$B91,'WW Spending Actual'!AG$58:AG$97)+SUMIF('WW Spending Projected'!$B$60:$B$99,'WW Spending Total'!$B91,'WW Spending Projected'!AG$60:AG$99)</f>
        <v>0</v>
      </c>
    </row>
    <row r="92" spans="2:33" hidden="1" x14ac:dyDescent="0.2">
      <c r="B92" s="61" t="s">
        <v>81</v>
      </c>
      <c r="C92" s="58"/>
      <c r="D92" s="103">
        <f>SUMIF('WW Spending Actual'!$B$58:$B$97,'WW Spending Total'!$B92,'WW Spending Actual'!D$58:D$97)+SUMIF('WW Spending Projected'!$B$60:$B$99,'WW Spending Total'!$B92,'WW Spending Projected'!D$60:D$99)</f>
        <v>0</v>
      </c>
      <c r="E92" s="104">
        <f>SUMIF('WW Spending Actual'!$B$58:$B$97,'WW Spending Total'!$B92,'WW Spending Actual'!E$58:E$97)+SUMIF('WW Spending Projected'!$B$60:$B$99,'WW Spending Total'!$B92,'WW Spending Projected'!E$60:E$99)</f>
        <v>0</v>
      </c>
      <c r="F92" s="104">
        <f>SUMIF('WW Spending Actual'!$B$58:$B$97,'WW Spending Total'!$B92,'WW Spending Actual'!F$58:F$97)+SUMIF('WW Spending Projected'!$B$60:$B$99,'WW Spending Total'!$B92,'WW Spending Projected'!F$60:F$99)</f>
        <v>0</v>
      </c>
      <c r="G92" s="104">
        <f>SUMIF('WW Spending Actual'!$B$58:$B$97,'WW Spending Total'!$B92,'WW Spending Actual'!G$58:G$97)+SUMIF('WW Spending Projected'!$B$60:$B$99,'WW Spending Total'!$B92,'WW Spending Projected'!G$60:G$99)</f>
        <v>0</v>
      </c>
      <c r="H92" s="104">
        <f>SUMIF('WW Spending Actual'!$B$58:$B$97,'WW Spending Total'!$B92,'WW Spending Actual'!H$58:H$97)+SUMIF('WW Spending Projected'!$B$60:$B$99,'WW Spending Total'!$B92,'WW Spending Projected'!H$60:H$99)</f>
        <v>0</v>
      </c>
      <c r="I92" s="104">
        <f>SUMIF('WW Spending Actual'!$B$58:$B$97,'WW Spending Total'!$B92,'WW Spending Actual'!I$58:I$97)+SUMIF('WW Spending Projected'!$B$60:$B$99,'WW Spending Total'!$B92,'WW Spending Projected'!I$60:I$99)</f>
        <v>0</v>
      </c>
      <c r="J92" s="104">
        <f>SUMIF('WW Spending Actual'!$B$58:$B$97,'WW Spending Total'!$B92,'WW Spending Actual'!J$58:J$97)+SUMIF('WW Spending Projected'!$B$60:$B$99,'WW Spending Total'!$B92,'WW Spending Projected'!J$60:J$99)</f>
        <v>0</v>
      </c>
      <c r="K92" s="104">
        <f>SUMIF('WW Spending Actual'!$B$58:$B$97,'WW Spending Total'!$B92,'WW Spending Actual'!K$58:K$97)+SUMIF('WW Spending Projected'!$B$60:$B$99,'WW Spending Total'!$B92,'WW Spending Projected'!K$60:K$99)</f>
        <v>0</v>
      </c>
      <c r="L92" s="104">
        <f>SUMIF('WW Spending Actual'!$B$58:$B$97,'WW Spending Total'!$B92,'WW Spending Actual'!L$58:L$97)+SUMIF('WW Spending Projected'!$B$60:$B$99,'WW Spending Total'!$B92,'WW Spending Projected'!L$60:L$99)</f>
        <v>0</v>
      </c>
      <c r="M92" s="104">
        <f>SUMIF('WW Spending Actual'!$B$58:$B$97,'WW Spending Total'!$B92,'WW Spending Actual'!M$58:M$97)+SUMIF('WW Spending Projected'!$B$60:$B$99,'WW Spending Total'!$B92,'WW Spending Projected'!M$60:M$99)</f>
        <v>0</v>
      </c>
      <c r="N92" s="104">
        <f>SUMIF('WW Spending Actual'!$B$58:$B$97,'WW Spending Total'!$B92,'WW Spending Actual'!N$58:N$97)+SUMIF('WW Spending Projected'!$B$60:$B$99,'WW Spending Total'!$B92,'WW Spending Projected'!N$60:N$99)</f>
        <v>0</v>
      </c>
      <c r="O92" s="104">
        <f>SUMIF('WW Spending Actual'!$B$58:$B$97,'WW Spending Total'!$B92,'WW Spending Actual'!O$58:O$97)+SUMIF('WW Spending Projected'!$B$60:$B$99,'WW Spending Total'!$B92,'WW Spending Projected'!O$60:O$99)</f>
        <v>0</v>
      </c>
      <c r="P92" s="104">
        <f>SUMIF('WW Spending Actual'!$B$58:$B$97,'WW Spending Total'!$B92,'WW Spending Actual'!P$58:P$97)+SUMIF('WW Spending Projected'!$B$60:$B$99,'WW Spending Total'!$B92,'WW Spending Projected'!P$60:P$99)</f>
        <v>0</v>
      </c>
      <c r="Q92" s="104">
        <f>SUMIF('WW Spending Actual'!$B$58:$B$97,'WW Spending Total'!$B92,'WW Spending Actual'!Q$58:Q$97)+SUMIF('WW Spending Projected'!$B$60:$B$99,'WW Spending Total'!$B92,'WW Spending Projected'!Q$60:Q$99)</f>
        <v>0</v>
      </c>
      <c r="R92" s="104">
        <f>SUMIF('WW Spending Actual'!$B$58:$B$97,'WW Spending Total'!$B92,'WW Spending Actual'!R$58:R$97)+SUMIF('WW Spending Projected'!$B$60:$B$99,'WW Spending Total'!$B92,'WW Spending Projected'!R$60:R$99)</f>
        <v>0</v>
      </c>
      <c r="S92" s="104">
        <f>SUMIF('WW Spending Actual'!$B$58:$B$97,'WW Spending Total'!$B92,'WW Spending Actual'!S$58:S$97)+SUMIF('WW Spending Projected'!$B$60:$B$99,'WW Spending Total'!$B92,'WW Spending Projected'!S$60:S$99)</f>
        <v>0</v>
      </c>
      <c r="T92" s="104">
        <f>SUMIF('WW Spending Actual'!$B$58:$B$97,'WW Spending Total'!$B92,'WW Spending Actual'!T$58:T$97)+SUMIF('WW Spending Projected'!$B$60:$B$99,'WW Spending Total'!$B92,'WW Spending Projected'!T$60:T$99)</f>
        <v>0</v>
      </c>
      <c r="U92" s="104">
        <f>SUMIF('WW Spending Actual'!$B$58:$B$97,'WW Spending Total'!$B92,'WW Spending Actual'!U$58:U$97)+SUMIF('WW Spending Projected'!$B$60:$B$99,'WW Spending Total'!$B92,'WW Spending Projected'!U$60:U$99)</f>
        <v>0</v>
      </c>
      <c r="V92" s="104">
        <f>SUMIF('WW Spending Actual'!$B$58:$B$97,'WW Spending Total'!$B92,'WW Spending Actual'!V$58:V$97)+SUMIF('WW Spending Projected'!$B$60:$B$99,'WW Spending Total'!$B92,'WW Spending Projected'!V$60:V$99)</f>
        <v>0</v>
      </c>
      <c r="W92" s="104">
        <f>SUMIF('WW Spending Actual'!$B$58:$B$97,'WW Spending Total'!$B92,'WW Spending Actual'!W$58:W$97)+SUMIF('WW Spending Projected'!$B$60:$B$99,'WW Spending Total'!$B92,'WW Spending Projected'!W$60:W$99)</f>
        <v>0</v>
      </c>
      <c r="X92" s="104">
        <f>SUMIF('WW Spending Actual'!$B$58:$B$97,'WW Spending Total'!$B92,'WW Spending Actual'!X$58:X$97)+SUMIF('WW Spending Projected'!$B$60:$B$99,'WW Spending Total'!$B92,'WW Spending Projected'!X$60:X$99)</f>
        <v>0</v>
      </c>
      <c r="Y92" s="104">
        <f>SUMIF('WW Spending Actual'!$B$58:$B$97,'WW Spending Total'!$B92,'WW Spending Actual'!Y$58:Y$97)+SUMIF('WW Spending Projected'!$B$60:$B$99,'WW Spending Total'!$B92,'WW Spending Projected'!Y$60:Y$99)</f>
        <v>0</v>
      </c>
      <c r="Z92" s="104">
        <f>SUMIF('WW Spending Actual'!$B$58:$B$97,'WW Spending Total'!$B92,'WW Spending Actual'!Z$58:Z$97)+SUMIF('WW Spending Projected'!$B$60:$B$99,'WW Spending Total'!$B92,'WW Spending Projected'!Z$60:Z$99)</f>
        <v>0</v>
      </c>
      <c r="AA92" s="104">
        <f>SUMIF('WW Spending Actual'!$B$58:$B$97,'WW Spending Total'!$B92,'WW Spending Actual'!AA$58:AA$97)+SUMIF('WW Spending Projected'!$B$60:$B$99,'WW Spending Total'!$B92,'WW Spending Projected'!AA$60:AA$99)</f>
        <v>0</v>
      </c>
      <c r="AB92" s="104">
        <f>SUMIF('WW Spending Actual'!$B$58:$B$97,'WW Spending Total'!$B92,'WW Spending Actual'!AB$58:AB$97)+SUMIF('WW Spending Projected'!$B$60:$B$99,'WW Spending Total'!$B92,'WW Spending Projected'!AB$60:AB$99)</f>
        <v>0</v>
      </c>
      <c r="AC92" s="104">
        <f>SUMIF('WW Spending Actual'!$B$58:$B$97,'WW Spending Total'!$B92,'WW Spending Actual'!AC$58:AC$97)+SUMIF('WW Spending Projected'!$B$60:$B$99,'WW Spending Total'!$B92,'WW Spending Projected'!AC$60:AC$99)</f>
        <v>0</v>
      </c>
      <c r="AD92" s="104">
        <f>SUMIF('WW Spending Actual'!$B$58:$B$97,'WW Spending Total'!$B92,'WW Spending Actual'!AD$58:AD$97)+SUMIF('WW Spending Projected'!$B$60:$B$99,'WW Spending Total'!$B92,'WW Spending Projected'!AD$60:AD$99)</f>
        <v>0</v>
      </c>
      <c r="AE92" s="104">
        <f>SUMIF('WW Spending Actual'!$B$58:$B$97,'WW Spending Total'!$B92,'WW Spending Actual'!AE$58:AE$97)+SUMIF('WW Spending Projected'!$B$60:$B$99,'WW Spending Total'!$B92,'WW Spending Projected'!AE$60:AE$99)</f>
        <v>0</v>
      </c>
      <c r="AF92" s="104">
        <f>SUMIF('WW Spending Actual'!$B$58:$B$97,'WW Spending Total'!$B92,'WW Spending Actual'!AF$58:AF$97)+SUMIF('WW Spending Projected'!$B$60:$B$99,'WW Spending Total'!$B92,'WW Spending Projected'!AF$60:AF$99)</f>
        <v>0</v>
      </c>
      <c r="AG92" s="105">
        <f>SUMIF('WW Spending Actual'!$B$58:$B$97,'WW Spending Total'!$B92,'WW Spending Actual'!AG$58:AG$97)+SUMIF('WW Spending Projected'!$B$60:$B$99,'WW Spending Total'!$B92,'WW Spending Projected'!AG$60:AG$99)</f>
        <v>0</v>
      </c>
    </row>
    <row r="93" spans="2:33" hidden="1" x14ac:dyDescent="0.2">
      <c r="B93" s="33" t="str">
        <f>IFERROR(VLOOKUP(C93,'MEG Def'!$A$57:$B$60,2),"")</f>
        <v/>
      </c>
      <c r="C93" s="58"/>
      <c r="D93" s="103">
        <f>SUMIF('WW Spending Actual'!$B$58:$B$97,'WW Spending Total'!$B93,'WW Spending Actual'!D$58:D$97)+SUMIF('WW Spending Projected'!$B$60:$B$99,'WW Spending Total'!$B93,'WW Spending Projected'!D$60:D$99)</f>
        <v>0</v>
      </c>
      <c r="E93" s="104">
        <f>SUMIF('WW Spending Actual'!$B$58:$B$97,'WW Spending Total'!$B93,'WW Spending Actual'!E$58:E$97)+SUMIF('WW Spending Projected'!$B$60:$B$99,'WW Spending Total'!$B93,'WW Spending Projected'!E$60:E$99)</f>
        <v>0</v>
      </c>
      <c r="F93" s="104">
        <f>SUMIF('WW Spending Actual'!$B$58:$B$97,'WW Spending Total'!$B93,'WW Spending Actual'!F$58:F$97)+SUMIF('WW Spending Projected'!$B$60:$B$99,'WW Spending Total'!$B93,'WW Spending Projected'!F$60:F$99)</f>
        <v>0</v>
      </c>
      <c r="G93" s="104">
        <f>SUMIF('WW Spending Actual'!$B$58:$B$97,'WW Spending Total'!$B93,'WW Spending Actual'!G$58:G$97)+SUMIF('WW Spending Projected'!$B$60:$B$99,'WW Spending Total'!$B93,'WW Spending Projected'!G$60:G$99)</f>
        <v>0</v>
      </c>
      <c r="H93" s="104">
        <f>SUMIF('WW Spending Actual'!$B$58:$B$97,'WW Spending Total'!$B93,'WW Spending Actual'!H$58:H$97)+SUMIF('WW Spending Projected'!$B$60:$B$99,'WW Spending Total'!$B93,'WW Spending Projected'!H$60:H$99)</f>
        <v>0</v>
      </c>
      <c r="I93" s="104">
        <f>SUMIF('WW Spending Actual'!$B$58:$B$97,'WW Spending Total'!$B93,'WW Spending Actual'!I$58:I$97)+SUMIF('WW Spending Projected'!$B$60:$B$99,'WW Spending Total'!$B93,'WW Spending Projected'!I$60:I$99)</f>
        <v>0</v>
      </c>
      <c r="J93" s="104">
        <f>SUMIF('WW Spending Actual'!$B$58:$B$97,'WW Spending Total'!$B93,'WW Spending Actual'!J$58:J$97)+SUMIF('WW Spending Projected'!$B$60:$B$99,'WW Spending Total'!$B93,'WW Spending Projected'!J$60:J$99)</f>
        <v>0</v>
      </c>
      <c r="K93" s="104">
        <f>SUMIF('WW Spending Actual'!$B$58:$B$97,'WW Spending Total'!$B93,'WW Spending Actual'!K$58:K$97)+SUMIF('WW Spending Projected'!$B$60:$B$99,'WW Spending Total'!$B93,'WW Spending Projected'!K$60:K$99)</f>
        <v>0</v>
      </c>
      <c r="L93" s="104">
        <f>SUMIF('WW Spending Actual'!$B$58:$B$97,'WW Spending Total'!$B93,'WW Spending Actual'!L$58:L$97)+SUMIF('WW Spending Projected'!$B$60:$B$99,'WW Spending Total'!$B93,'WW Spending Projected'!L$60:L$99)</f>
        <v>0</v>
      </c>
      <c r="M93" s="104">
        <f>SUMIF('WW Spending Actual'!$B$58:$B$97,'WW Spending Total'!$B93,'WW Spending Actual'!M$58:M$97)+SUMIF('WW Spending Projected'!$B$60:$B$99,'WW Spending Total'!$B93,'WW Spending Projected'!M$60:M$99)</f>
        <v>0</v>
      </c>
      <c r="N93" s="104">
        <f>SUMIF('WW Spending Actual'!$B$58:$B$97,'WW Spending Total'!$B93,'WW Spending Actual'!N$58:N$97)+SUMIF('WW Spending Projected'!$B$60:$B$99,'WW Spending Total'!$B93,'WW Spending Projected'!N$60:N$99)</f>
        <v>0</v>
      </c>
      <c r="O93" s="104">
        <f>SUMIF('WW Spending Actual'!$B$58:$B$97,'WW Spending Total'!$B93,'WW Spending Actual'!O$58:O$97)+SUMIF('WW Spending Projected'!$B$60:$B$99,'WW Spending Total'!$B93,'WW Spending Projected'!O$60:O$99)</f>
        <v>0</v>
      </c>
      <c r="P93" s="104">
        <f>SUMIF('WW Spending Actual'!$B$58:$B$97,'WW Spending Total'!$B93,'WW Spending Actual'!P$58:P$97)+SUMIF('WW Spending Projected'!$B$60:$B$99,'WW Spending Total'!$B93,'WW Spending Projected'!P$60:P$99)</f>
        <v>0</v>
      </c>
      <c r="Q93" s="104">
        <f>SUMIF('WW Spending Actual'!$B$58:$B$97,'WW Spending Total'!$B93,'WW Spending Actual'!Q$58:Q$97)+SUMIF('WW Spending Projected'!$B$60:$B$99,'WW Spending Total'!$B93,'WW Spending Projected'!Q$60:Q$99)</f>
        <v>0</v>
      </c>
      <c r="R93" s="104">
        <f>SUMIF('WW Spending Actual'!$B$58:$B$97,'WW Spending Total'!$B93,'WW Spending Actual'!R$58:R$97)+SUMIF('WW Spending Projected'!$B$60:$B$99,'WW Spending Total'!$B93,'WW Spending Projected'!R$60:R$99)</f>
        <v>0</v>
      </c>
      <c r="S93" s="104">
        <f>SUMIF('WW Spending Actual'!$B$58:$B$97,'WW Spending Total'!$B93,'WW Spending Actual'!S$58:S$97)+SUMIF('WW Spending Projected'!$B$60:$B$99,'WW Spending Total'!$B93,'WW Spending Projected'!S$60:S$99)</f>
        <v>0</v>
      </c>
      <c r="T93" s="104">
        <f>SUMIF('WW Spending Actual'!$B$58:$B$97,'WW Spending Total'!$B93,'WW Spending Actual'!T$58:T$97)+SUMIF('WW Spending Projected'!$B$60:$B$99,'WW Spending Total'!$B93,'WW Spending Projected'!T$60:T$99)</f>
        <v>0</v>
      </c>
      <c r="U93" s="104">
        <f>SUMIF('WW Spending Actual'!$B$58:$B$97,'WW Spending Total'!$B93,'WW Spending Actual'!U$58:U$97)+SUMIF('WW Spending Projected'!$B$60:$B$99,'WW Spending Total'!$B93,'WW Spending Projected'!U$60:U$99)</f>
        <v>0</v>
      </c>
      <c r="V93" s="104">
        <f>SUMIF('WW Spending Actual'!$B$58:$B$97,'WW Spending Total'!$B93,'WW Spending Actual'!V$58:V$97)+SUMIF('WW Spending Projected'!$B$60:$B$99,'WW Spending Total'!$B93,'WW Spending Projected'!V$60:V$99)</f>
        <v>0</v>
      </c>
      <c r="W93" s="104">
        <f>SUMIF('WW Spending Actual'!$B$58:$B$97,'WW Spending Total'!$B93,'WW Spending Actual'!W$58:W$97)+SUMIF('WW Spending Projected'!$B$60:$B$99,'WW Spending Total'!$B93,'WW Spending Projected'!W$60:W$99)</f>
        <v>0</v>
      </c>
      <c r="X93" s="104">
        <f>SUMIF('WW Spending Actual'!$B$58:$B$97,'WW Spending Total'!$B93,'WW Spending Actual'!X$58:X$97)+SUMIF('WW Spending Projected'!$B$60:$B$99,'WW Spending Total'!$B93,'WW Spending Projected'!X$60:X$99)</f>
        <v>0</v>
      </c>
      <c r="Y93" s="104">
        <f>SUMIF('WW Spending Actual'!$B$58:$B$97,'WW Spending Total'!$B93,'WW Spending Actual'!Y$58:Y$97)+SUMIF('WW Spending Projected'!$B$60:$B$99,'WW Spending Total'!$B93,'WW Spending Projected'!Y$60:Y$99)</f>
        <v>0</v>
      </c>
      <c r="Z93" s="104">
        <f>SUMIF('WW Spending Actual'!$B$58:$B$97,'WW Spending Total'!$B93,'WW Spending Actual'!Z$58:Z$97)+SUMIF('WW Spending Projected'!$B$60:$B$99,'WW Spending Total'!$B93,'WW Spending Projected'!Z$60:Z$99)</f>
        <v>0</v>
      </c>
      <c r="AA93" s="104">
        <f>SUMIF('WW Spending Actual'!$B$58:$B$97,'WW Spending Total'!$B93,'WW Spending Actual'!AA$58:AA$97)+SUMIF('WW Spending Projected'!$B$60:$B$99,'WW Spending Total'!$B93,'WW Spending Projected'!AA$60:AA$99)</f>
        <v>0</v>
      </c>
      <c r="AB93" s="104">
        <f>SUMIF('WW Spending Actual'!$B$58:$B$97,'WW Spending Total'!$B93,'WW Spending Actual'!AB$58:AB$97)+SUMIF('WW Spending Projected'!$B$60:$B$99,'WW Spending Total'!$B93,'WW Spending Projected'!AB$60:AB$99)</f>
        <v>0</v>
      </c>
      <c r="AC93" s="104">
        <f>SUMIF('WW Spending Actual'!$B$58:$B$97,'WW Spending Total'!$B93,'WW Spending Actual'!AC$58:AC$97)+SUMIF('WW Spending Projected'!$B$60:$B$99,'WW Spending Total'!$B93,'WW Spending Projected'!AC$60:AC$99)</f>
        <v>0</v>
      </c>
      <c r="AD93" s="104">
        <f>SUMIF('WW Spending Actual'!$B$58:$B$97,'WW Spending Total'!$B93,'WW Spending Actual'!AD$58:AD$97)+SUMIF('WW Spending Projected'!$B$60:$B$99,'WW Spending Total'!$B93,'WW Spending Projected'!AD$60:AD$99)</f>
        <v>0</v>
      </c>
      <c r="AE93" s="104">
        <f>SUMIF('WW Spending Actual'!$B$58:$B$97,'WW Spending Total'!$B93,'WW Spending Actual'!AE$58:AE$97)+SUMIF('WW Spending Projected'!$B$60:$B$99,'WW Spending Total'!$B93,'WW Spending Projected'!AE$60:AE$99)</f>
        <v>0</v>
      </c>
      <c r="AF93" s="104">
        <f>SUMIF('WW Spending Actual'!$B$58:$B$97,'WW Spending Total'!$B93,'WW Spending Actual'!AF$58:AF$97)+SUMIF('WW Spending Projected'!$B$60:$B$99,'WW Spending Total'!$B93,'WW Spending Projected'!AF$60:AF$99)</f>
        <v>0</v>
      </c>
      <c r="AG93" s="105">
        <f>SUMIF('WW Spending Actual'!$B$58:$B$97,'WW Spending Total'!$B93,'WW Spending Actual'!AG$58:AG$97)+SUMIF('WW Spending Projected'!$B$60:$B$99,'WW Spending Total'!$B93,'WW Spending Projected'!AG$60:AG$99)</f>
        <v>0</v>
      </c>
    </row>
    <row r="94" spans="2:33" hidden="1" x14ac:dyDescent="0.2">
      <c r="B94" s="33" t="str">
        <f>IFERROR(VLOOKUP(C94,'MEG Def'!$A$57:$B$60,2),"")</f>
        <v/>
      </c>
      <c r="C94" s="58"/>
      <c r="D94" s="103">
        <f>SUMIF('WW Spending Actual'!$B$58:$B$97,'WW Spending Total'!$B94,'WW Spending Actual'!D$58:D$97)+SUMIF('WW Spending Projected'!$B$60:$B$99,'WW Spending Total'!$B94,'WW Spending Projected'!D$60:D$99)</f>
        <v>0</v>
      </c>
      <c r="E94" s="104">
        <f>SUMIF('WW Spending Actual'!$B$58:$B$97,'WW Spending Total'!$B94,'WW Spending Actual'!E$58:E$97)+SUMIF('WW Spending Projected'!$B$60:$B$99,'WW Spending Total'!$B94,'WW Spending Projected'!E$60:E$99)</f>
        <v>0</v>
      </c>
      <c r="F94" s="104">
        <f>SUMIF('WW Spending Actual'!$B$58:$B$97,'WW Spending Total'!$B94,'WW Spending Actual'!F$58:F$97)+SUMIF('WW Spending Projected'!$B$60:$B$99,'WW Spending Total'!$B94,'WW Spending Projected'!F$60:F$99)</f>
        <v>0</v>
      </c>
      <c r="G94" s="104">
        <f>SUMIF('WW Spending Actual'!$B$58:$B$97,'WW Spending Total'!$B94,'WW Spending Actual'!G$58:G$97)+SUMIF('WW Spending Projected'!$B$60:$B$99,'WW Spending Total'!$B94,'WW Spending Projected'!G$60:G$99)</f>
        <v>0</v>
      </c>
      <c r="H94" s="104">
        <f>SUMIF('WW Spending Actual'!$B$58:$B$97,'WW Spending Total'!$B94,'WW Spending Actual'!H$58:H$97)+SUMIF('WW Spending Projected'!$B$60:$B$99,'WW Spending Total'!$B94,'WW Spending Projected'!H$60:H$99)</f>
        <v>0</v>
      </c>
      <c r="I94" s="104">
        <f>SUMIF('WW Spending Actual'!$B$58:$B$97,'WW Spending Total'!$B94,'WW Spending Actual'!I$58:I$97)+SUMIF('WW Spending Projected'!$B$60:$B$99,'WW Spending Total'!$B94,'WW Spending Projected'!I$60:I$99)</f>
        <v>0</v>
      </c>
      <c r="J94" s="104">
        <f>SUMIF('WW Spending Actual'!$B$58:$B$97,'WW Spending Total'!$B94,'WW Spending Actual'!J$58:J$97)+SUMIF('WW Spending Projected'!$B$60:$B$99,'WW Spending Total'!$B94,'WW Spending Projected'!J$60:J$99)</f>
        <v>0</v>
      </c>
      <c r="K94" s="104">
        <f>SUMIF('WW Spending Actual'!$B$58:$B$97,'WW Spending Total'!$B94,'WW Spending Actual'!K$58:K$97)+SUMIF('WW Spending Projected'!$B$60:$B$99,'WW Spending Total'!$B94,'WW Spending Projected'!K$60:K$99)</f>
        <v>0</v>
      </c>
      <c r="L94" s="104">
        <f>SUMIF('WW Spending Actual'!$B$58:$B$97,'WW Spending Total'!$B94,'WW Spending Actual'!L$58:L$97)+SUMIF('WW Spending Projected'!$B$60:$B$99,'WW Spending Total'!$B94,'WW Spending Projected'!L$60:L$99)</f>
        <v>0</v>
      </c>
      <c r="M94" s="104">
        <f>SUMIF('WW Spending Actual'!$B$58:$B$97,'WW Spending Total'!$B94,'WW Spending Actual'!M$58:M$97)+SUMIF('WW Spending Projected'!$B$60:$B$99,'WW Spending Total'!$B94,'WW Spending Projected'!M$60:M$99)</f>
        <v>0</v>
      </c>
      <c r="N94" s="104">
        <f>SUMIF('WW Spending Actual'!$B$58:$B$97,'WW Spending Total'!$B94,'WW Spending Actual'!N$58:N$97)+SUMIF('WW Spending Projected'!$B$60:$B$99,'WW Spending Total'!$B94,'WW Spending Projected'!N$60:N$99)</f>
        <v>0</v>
      </c>
      <c r="O94" s="104">
        <f>SUMIF('WW Spending Actual'!$B$58:$B$97,'WW Spending Total'!$B94,'WW Spending Actual'!O$58:O$97)+SUMIF('WW Spending Projected'!$B$60:$B$99,'WW Spending Total'!$B94,'WW Spending Projected'!O$60:O$99)</f>
        <v>0</v>
      </c>
      <c r="P94" s="104">
        <f>SUMIF('WW Spending Actual'!$B$58:$B$97,'WW Spending Total'!$B94,'WW Spending Actual'!P$58:P$97)+SUMIF('WW Spending Projected'!$B$60:$B$99,'WW Spending Total'!$B94,'WW Spending Projected'!P$60:P$99)</f>
        <v>0</v>
      </c>
      <c r="Q94" s="104">
        <f>SUMIF('WW Spending Actual'!$B$58:$B$97,'WW Spending Total'!$B94,'WW Spending Actual'!Q$58:Q$97)+SUMIF('WW Spending Projected'!$B$60:$B$99,'WW Spending Total'!$B94,'WW Spending Projected'!Q$60:Q$99)</f>
        <v>0</v>
      </c>
      <c r="R94" s="104">
        <f>SUMIF('WW Spending Actual'!$B$58:$B$97,'WW Spending Total'!$B94,'WW Spending Actual'!R$58:R$97)+SUMIF('WW Spending Projected'!$B$60:$B$99,'WW Spending Total'!$B94,'WW Spending Projected'!R$60:R$99)</f>
        <v>0</v>
      </c>
      <c r="S94" s="104">
        <f>SUMIF('WW Spending Actual'!$B$58:$B$97,'WW Spending Total'!$B94,'WW Spending Actual'!S$58:S$97)+SUMIF('WW Spending Projected'!$B$60:$B$99,'WW Spending Total'!$B94,'WW Spending Projected'!S$60:S$99)</f>
        <v>0</v>
      </c>
      <c r="T94" s="104">
        <f>SUMIF('WW Spending Actual'!$B$58:$B$97,'WW Spending Total'!$B94,'WW Spending Actual'!T$58:T$97)+SUMIF('WW Spending Projected'!$B$60:$B$99,'WW Spending Total'!$B94,'WW Spending Projected'!T$60:T$99)</f>
        <v>0</v>
      </c>
      <c r="U94" s="104">
        <f>SUMIF('WW Spending Actual'!$B$58:$B$97,'WW Spending Total'!$B94,'WW Spending Actual'!U$58:U$97)+SUMIF('WW Spending Projected'!$B$60:$B$99,'WW Spending Total'!$B94,'WW Spending Projected'!U$60:U$99)</f>
        <v>0</v>
      </c>
      <c r="V94" s="104">
        <f>SUMIF('WW Spending Actual'!$B$58:$B$97,'WW Spending Total'!$B94,'WW Spending Actual'!V$58:V$97)+SUMIF('WW Spending Projected'!$B$60:$B$99,'WW Spending Total'!$B94,'WW Spending Projected'!V$60:V$99)</f>
        <v>0</v>
      </c>
      <c r="W94" s="104">
        <f>SUMIF('WW Spending Actual'!$B$58:$B$97,'WW Spending Total'!$B94,'WW Spending Actual'!W$58:W$97)+SUMIF('WW Spending Projected'!$B$60:$B$99,'WW Spending Total'!$B94,'WW Spending Projected'!W$60:W$99)</f>
        <v>0</v>
      </c>
      <c r="X94" s="104">
        <f>SUMIF('WW Spending Actual'!$B$58:$B$97,'WW Spending Total'!$B94,'WW Spending Actual'!X$58:X$97)+SUMIF('WW Spending Projected'!$B$60:$B$99,'WW Spending Total'!$B94,'WW Spending Projected'!X$60:X$99)</f>
        <v>0</v>
      </c>
      <c r="Y94" s="104">
        <f>SUMIF('WW Spending Actual'!$B$58:$B$97,'WW Spending Total'!$B94,'WW Spending Actual'!Y$58:Y$97)+SUMIF('WW Spending Projected'!$B$60:$B$99,'WW Spending Total'!$B94,'WW Spending Projected'!Y$60:Y$99)</f>
        <v>0</v>
      </c>
      <c r="Z94" s="104">
        <f>SUMIF('WW Spending Actual'!$B$58:$B$97,'WW Spending Total'!$B94,'WW Spending Actual'!Z$58:Z$97)+SUMIF('WW Spending Projected'!$B$60:$B$99,'WW Spending Total'!$B94,'WW Spending Projected'!Z$60:Z$99)</f>
        <v>0</v>
      </c>
      <c r="AA94" s="104">
        <f>SUMIF('WW Spending Actual'!$B$58:$B$97,'WW Spending Total'!$B94,'WW Spending Actual'!AA$58:AA$97)+SUMIF('WW Spending Projected'!$B$60:$B$99,'WW Spending Total'!$B94,'WW Spending Projected'!AA$60:AA$99)</f>
        <v>0</v>
      </c>
      <c r="AB94" s="104">
        <f>SUMIF('WW Spending Actual'!$B$58:$B$97,'WW Spending Total'!$B94,'WW Spending Actual'!AB$58:AB$97)+SUMIF('WW Spending Projected'!$B$60:$B$99,'WW Spending Total'!$B94,'WW Spending Projected'!AB$60:AB$99)</f>
        <v>0</v>
      </c>
      <c r="AC94" s="104">
        <f>SUMIF('WW Spending Actual'!$B$58:$B$97,'WW Spending Total'!$B94,'WW Spending Actual'!AC$58:AC$97)+SUMIF('WW Spending Projected'!$B$60:$B$99,'WW Spending Total'!$B94,'WW Spending Projected'!AC$60:AC$99)</f>
        <v>0</v>
      </c>
      <c r="AD94" s="104">
        <f>SUMIF('WW Spending Actual'!$B$58:$B$97,'WW Spending Total'!$B94,'WW Spending Actual'!AD$58:AD$97)+SUMIF('WW Spending Projected'!$B$60:$B$99,'WW Spending Total'!$B94,'WW Spending Projected'!AD$60:AD$99)</f>
        <v>0</v>
      </c>
      <c r="AE94" s="104">
        <f>SUMIF('WW Spending Actual'!$B$58:$B$97,'WW Spending Total'!$B94,'WW Spending Actual'!AE$58:AE$97)+SUMIF('WW Spending Projected'!$B$60:$B$99,'WW Spending Total'!$B94,'WW Spending Projected'!AE$60:AE$99)</f>
        <v>0</v>
      </c>
      <c r="AF94" s="104">
        <f>SUMIF('WW Spending Actual'!$B$58:$B$97,'WW Spending Total'!$B94,'WW Spending Actual'!AF$58:AF$97)+SUMIF('WW Spending Projected'!$B$60:$B$99,'WW Spending Total'!$B94,'WW Spending Projected'!AF$60:AF$99)</f>
        <v>0</v>
      </c>
      <c r="AG94" s="105">
        <f>SUMIF('WW Spending Actual'!$B$58:$B$97,'WW Spending Total'!$B94,'WW Spending Actual'!AG$58:AG$97)+SUMIF('WW Spending Projected'!$B$60:$B$99,'WW Spending Total'!$B94,'WW Spending Projected'!AG$60:AG$99)</f>
        <v>0</v>
      </c>
    </row>
    <row r="95" spans="2:33" hidden="1" x14ac:dyDescent="0.2">
      <c r="B95" s="33" t="str">
        <f>IFERROR(VLOOKUP(C95,'MEG Def'!$A$57:$B$60,2),"")</f>
        <v/>
      </c>
      <c r="C95" s="58"/>
      <c r="D95" s="103">
        <f>SUMIF('WW Spending Actual'!$B$58:$B$97,'WW Spending Total'!$B95,'WW Spending Actual'!D$58:D$97)+SUMIF('WW Spending Projected'!$B$60:$B$99,'WW Spending Total'!$B95,'WW Spending Projected'!D$60:D$99)</f>
        <v>0</v>
      </c>
      <c r="E95" s="104">
        <f>SUMIF('WW Spending Actual'!$B$58:$B$97,'WW Spending Total'!$B95,'WW Spending Actual'!E$58:E$97)+SUMIF('WW Spending Projected'!$B$60:$B$99,'WW Spending Total'!$B95,'WW Spending Projected'!E$60:E$99)</f>
        <v>0</v>
      </c>
      <c r="F95" s="104">
        <f>SUMIF('WW Spending Actual'!$B$58:$B$97,'WW Spending Total'!$B95,'WW Spending Actual'!F$58:F$97)+SUMIF('WW Spending Projected'!$B$60:$B$99,'WW Spending Total'!$B95,'WW Spending Projected'!F$60:F$99)</f>
        <v>0</v>
      </c>
      <c r="G95" s="104">
        <f>SUMIF('WW Spending Actual'!$B$58:$B$97,'WW Spending Total'!$B95,'WW Spending Actual'!G$58:G$97)+SUMIF('WW Spending Projected'!$B$60:$B$99,'WW Spending Total'!$B95,'WW Spending Projected'!G$60:G$99)</f>
        <v>0</v>
      </c>
      <c r="H95" s="104">
        <f>SUMIF('WW Spending Actual'!$B$58:$B$97,'WW Spending Total'!$B95,'WW Spending Actual'!H$58:H$97)+SUMIF('WW Spending Projected'!$B$60:$B$99,'WW Spending Total'!$B95,'WW Spending Projected'!H$60:H$99)</f>
        <v>0</v>
      </c>
      <c r="I95" s="104">
        <f>SUMIF('WW Spending Actual'!$B$58:$B$97,'WW Spending Total'!$B95,'WW Spending Actual'!I$58:I$97)+SUMIF('WW Spending Projected'!$B$60:$B$99,'WW Spending Total'!$B95,'WW Spending Projected'!I$60:I$99)</f>
        <v>0</v>
      </c>
      <c r="J95" s="104">
        <f>SUMIF('WW Spending Actual'!$B$58:$B$97,'WW Spending Total'!$B95,'WW Spending Actual'!J$58:J$97)+SUMIF('WW Spending Projected'!$B$60:$B$99,'WW Spending Total'!$B95,'WW Spending Projected'!J$60:J$99)</f>
        <v>0</v>
      </c>
      <c r="K95" s="104">
        <f>SUMIF('WW Spending Actual'!$B$58:$B$97,'WW Spending Total'!$B95,'WW Spending Actual'!K$58:K$97)+SUMIF('WW Spending Projected'!$B$60:$B$99,'WW Spending Total'!$B95,'WW Spending Projected'!K$60:K$99)</f>
        <v>0</v>
      </c>
      <c r="L95" s="104">
        <f>SUMIF('WW Spending Actual'!$B$58:$B$97,'WW Spending Total'!$B95,'WW Spending Actual'!L$58:L$97)+SUMIF('WW Spending Projected'!$B$60:$B$99,'WW Spending Total'!$B95,'WW Spending Projected'!L$60:L$99)</f>
        <v>0</v>
      </c>
      <c r="M95" s="104">
        <f>SUMIF('WW Spending Actual'!$B$58:$B$97,'WW Spending Total'!$B95,'WW Spending Actual'!M$58:M$97)+SUMIF('WW Spending Projected'!$B$60:$B$99,'WW Spending Total'!$B95,'WW Spending Projected'!M$60:M$99)</f>
        <v>0</v>
      </c>
      <c r="N95" s="104">
        <f>SUMIF('WW Spending Actual'!$B$58:$B$97,'WW Spending Total'!$B95,'WW Spending Actual'!N$58:N$97)+SUMIF('WW Spending Projected'!$B$60:$B$99,'WW Spending Total'!$B95,'WW Spending Projected'!N$60:N$99)</f>
        <v>0</v>
      </c>
      <c r="O95" s="104">
        <f>SUMIF('WW Spending Actual'!$B$58:$B$97,'WW Spending Total'!$B95,'WW Spending Actual'!O$58:O$97)+SUMIF('WW Spending Projected'!$B$60:$B$99,'WW Spending Total'!$B95,'WW Spending Projected'!O$60:O$99)</f>
        <v>0</v>
      </c>
      <c r="P95" s="104">
        <f>SUMIF('WW Spending Actual'!$B$58:$B$97,'WW Spending Total'!$B95,'WW Spending Actual'!P$58:P$97)+SUMIF('WW Spending Projected'!$B$60:$B$99,'WW Spending Total'!$B95,'WW Spending Projected'!P$60:P$99)</f>
        <v>0</v>
      </c>
      <c r="Q95" s="104">
        <f>SUMIF('WW Spending Actual'!$B$58:$B$97,'WW Spending Total'!$B95,'WW Spending Actual'!Q$58:Q$97)+SUMIF('WW Spending Projected'!$B$60:$B$99,'WW Spending Total'!$B95,'WW Spending Projected'!Q$60:Q$99)</f>
        <v>0</v>
      </c>
      <c r="R95" s="104">
        <f>SUMIF('WW Spending Actual'!$B$58:$B$97,'WW Spending Total'!$B95,'WW Spending Actual'!R$58:R$97)+SUMIF('WW Spending Projected'!$B$60:$B$99,'WW Spending Total'!$B95,'WW Spending Projected'!R$60:R$99)</f>
        <v>0</v>
      </c>
      <c r="S95" s="104">
        <f>SUMIF('WW Spending Actual'!$B$58:$B$97,'WW Spending Total'!$B95,'WW Spending Actual'!S$58:S$97)+SUMIF('WW Spending Projected'!$B$60:$B$99,'WW Spending Total'!$B95,'WW Spending Projected'!S$60:S$99)</f>
        <v>0</v>
      </c>
      <c r="T95" s="104">
        <f>SUMIF('WW Spending Actual'!$B$58:$B$97,'WW Spending Total'!$B95,'WW Spending Actual'!T$58:T$97)+SUMIF('WW Spending Projected'!$B$60:$B$99,'WW Spending Total'!$B95,'WW Spending Projected'!T$60:T$99)</f>
        <v>0</v>
      </c>
      <c r="U95" s="104">
        <f>SUMIF('WW Spending Actual'!$B$58:$B$97,'WW Spending Total'!$B95,'WW Spending Actual'!U$58:U$97)+SUMIF('WW Spending Projected'!$B$60:$B$99,'WW Spending Total'!$B95,'WW Spending Projected'!U$60:U$99)</f>
        <v>0</v>
      </c>
      <c r="V95" s="104">
        <f>SUMIF('WW Spending Actual'!$B$58:$B$97,'WW Spending Total'!$B95,'WW Spending Actual'!V$58:V$97)+SUMIF('WW Spending Projected'!$B$60:$B$99,'WW Spending Total'!$B95,'WW Spending Projected'!V$60:V$99)</f>
        <v>0</v>
      </c>
      <c r="W95" s="104">
        <f>SUMIF('WW Spending Actual'!$B$58:$B$97,'WW Spending Total'!$B95,'WW Spending Actual'!W$58:W$97)+SUMIF('WW Spending Projected'!$B$60:$B$99,'WW Spending Total'!$B95,'WW Spending Projected'!W$60:W$99)</f>
        <v>0</v>
      </c>
      <c r="X95" s="104">
        <f>SUMIF('WW Spending Actual'!$B$58:$B$97,'WW Spending Total'!$B95,'WW Spending Actual'!X$58:X$97)+SUMIF('WW Spending Projected'!$B$60:$B$99,'WW Spending Total'!$B95,'WW Spending Projected'!X$60:X$99)</f>
        <v>0</v>
      </c>
      <c r="Y95" s="104">
        <f>SUMIF('WW Spending Actual'!$B$58:$B$97,'WW Spending Total'!$B95,'WW Spending Actual'!Y$58:Y$97)+SUMIF('WW Spending Projected'!$B$60:$B$99,'WW Spending Total'!$B95,'WW Spending Projected'!Y$60:Y$99)</f>
        <v>0</v>
      </c>
      <c r="Z95" s="104">
        <f>SUMIF('WW Spending Actual'!$B$58:$B$97,'WW Spending Total'!$B95,'WW Spending Actual'!Z$58:Z$97)+SUMIF('WW Spending Projected'!$B$60:$B$99,'WW Spending Total'!$B95,'WW Spending Projected'!Z$60:Z$99)</f>
        <v>0</v>
      </c>
      <c r="AA95" s="104">
        <f>SUMIF('WW Spending Actual'!$B$58:$B$97,'WW Spending Total'!$B95,'WW Spending Actual'!AA$58:AA$97)+SUMIF('WW Spending Projected'!$B$60:$B$99,'WW Spending Total'!$B95,'WW Spending Projected'!AA$60:AA$99)</f>
        <v>0</v>
      </c>
      <c r="AB95" s="104">
        <f>SUMIF('WW Spending Actual'!$B$58:$B$97,'WW Spending Total'!$B95,'WW Spending Actual'!AB$58:AB$97)+SUMIF('WW Spending Projected'!$B$60:$B$99,'WW Spending Total'!$B95,'WW Spending Projected'!AB$60:AB$99)</f>
        <v>0</v>
      </c>
      <c r="AC95" s="104">
        <f>SUMIF('WW Spending Actual'!$B$58:$B$97,'WW Spending Total'!$B95,'WW Spending Actual'!AC$58:AC$97)+SUMIF('WW Spending Projected'!$B$60:$B$99,'WW Spending Total'!$B95,'WW Spending Projected'!AC$60:AC$99)</f>
        <v>0</v>
      </c>
      <c r="AD95" s="104">
        <f>SUMIF('WW Spending Actual'!$B$58:$B$97,'WW Spending Total'!$B95,'WW Spending Actual'!AD$58:AD$97)+SUMIF('WW Spending Projected'!$B$60:$B$99,'WW Spending Total'!$B95,'WW Spending Projected'!AD$60:AD$99)</f>
        <v>0</v>
      </c>
      <c r="AE95" s="104">
        <f>SUMIF('WW Spending Actual'!$B$58:$B$97,'WW Spending Total'!$B95,'WW Spending Actual'!AE$58:AE$97)+SUMIF('WW Spending Projected'!$B$60:$B$99,'WW Spending Total'!$B95,'WW Spending Projected'!AE$60:AE$99)</f>
        <v>0</v>
      </c>
      <c r="AF95" s="104">
        <f>SUMIF('WW Spending Actual'!$B$58:$B$97,'WW Spending Total'!$B95,'WW Spending Actual'!AF$58:AF$97)+SUMIF('WW Spending Projected'!$B$60:$B$99,'WW Spending Total'!$B95,'WW Spending Projected'!AF$60:AF$99)</f>
        <v>0</v>
      </c>
      <c r="AG95" s="105">
        <f>SUMIF('WW Spending Actual'!$B$58:$B$97,'WW Spending Total'!$B95,'WW Spending Actual'!AG$58:AG$97)+SUMIF('WW Spending Projected'!$B$60:$B$99,'WW Spending Total'!$B95,'WW Spending Projected'!AG$60:AG$99)</f>
        <v>0</v>
      </c>
    </row>
    <row r="96" spans="2:33" ht="13.5" hidden="1" thickBot="1" x14ac:dyDescent="0.25">
      <c r="B96" s="33"/>
      <c r="C96" s="60"/>
      <c r="D96" s="199"/>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1"/>
    </row>
    <row r="97" spans="2:33" ht="13.5" hidden="1" thickBot="1" x14ac:dyDescent="0.25">
      <c r="B97" s="42" t="s">
        <v>4</v>
      </c>
      <c r="C97" s="237"/>
      <c r="D97" s="378">
        <f>SUM(D56:D96)</f>
        <v>275654174</v>
      </c>
      <c r="E97" s="379">
        <f>SUM(E56:E96)</f>
        <v>368950665</v>
      </c>
      <c r="F97" s="379">
        <f>SUM(F56:F96)</f>
        <v>251299821</v>
      </c>
      <c r="G97" s="379">
        <f>SUM(G56:G96)</f>
        <v>266093131</v>
      </c>
      <c r="H97" s="379">
        <f>SUM(H56:H96)</f>
        <v>323029654</v>
      </c>
      <c r="I97" s="379">
        <f t="shared" ref="I97:AB97" si="2">SUM(I56:I96)</f>
        <v>0</v>
      </c>
      <c r="J97" s="379">
        <f t="shared" si="2"/>
        <v>0</v>
      </c>
      <c r="K97" s="379">
        <f t="shared" si="2"/>
        <v>0</v>
      </c>
      <c r="L97" s="379">
        <f t="shared" si="2"/>
        <v>0</v>
      </c>
      <c r="M97" s="379">
        <f t="shared" si="2"/>
        <v>0</v>
      </c>
      <c r="N97" s="379">
        <f t="shared" si="2"/>
        <v>0</v>
      </c>
      <c r="O97" s="379">
        <f t="shared" si="2"/>
        <v>0</v>
      </c>
      <c r="P97" s="379">
        <f t="shared" si="2"/>
        <v>0</v>
      </c>
      <c r="Q97" s="379">
        <f t="shared" si="2"/>
        <v>0</v>
      </c>
      <c r="R97" s="379">
        <f t="shared" si="2"/>
        <v>0</v>
      </c>
      <c r="S97" s="379">
        <f t="shared" si="2"/>
        <v>0</v>
      </c>
      <c r="T97" s="379">
        <f t="shared" si="2"/>
        <v>0</v>
      </c>
      <c r="U97" s="379">
        <f t="shared" si="2"/>
        <v>0</v>
      </c>
      <c r="V97" s="379">
        <f t="shared" si="2"/>
        <v>0</v>
      </c>
      <c r="W97" s="379">
        <f t="shared" si="2"/>
        <v>0</v>
      </c>
      <c r="X97" s="379">
        <f t="shared" si="2"/>
        <v>0</v>
      </c>
      <c r="Y97" s="379">
        <f t="shared" si="2"/>
        <v>0</v>
      </c>
      <c r="Z97" s="379">
        <f t="shared" si="2"/>
        <v>0</v>
      </c>
      <c r="AA97" s="379">
        <f t="shared" si="2"/>
        <v>0</v>
      </c>
      <c r="AB97" s="378">
        <f t="shared" si="2"/>
        <v>0</v>
      </c>
      <c r="AC97" s="379">
        <f t="shared" ref="AC97:AF97" si="3">SUM(AC56:AC96)</f>
        <v>0</v>
      </c>
      <c r="AD97" s="379">
        <f t="shared" si="3"/>
        <v>0</v>
      </c>
      <c r="AE97" s="379">
        <f t="shared" si="3"/>
        <v>0</v>
      </c>
      <c r="AF97" s="379">
        <f t="shared" si="3"/>
        <v>0</v>
      </c>
      <c r="AG97" s="380">
        <f>SUM(AG56:AG96)</f>
        <v>0</v>
      </c>
    </row>
    <row r="98" spans="2:33" hidden="1" x14ac:dyDescent="0.2">
      <c r="B98" s="18"/>
    </row>
    <row r="99" spans="2:33" x14ac:dyDescent="0.2">
      <c r="B99" s="18"/>
    </row>
  </sheetData>
  <sheetProtection algorithmName="SHA-512" hashValue="ycUDWsBPi/nHjE50AkZmJOAT93Kv6e/YGvNkvqxwjrkDM7iGYsn6pNJ1uh1ZEnYytt/TlZ/+AEWRGIaOMGCXXA==" saltValue="CEOMp/21LVDA2EdNJGKgm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heetViews>
  <sheetFormatPr defaultColWidth="8.7109375" defaultRowHeight="12.75" x14ac:dyDescent="0.2"/>
  <cols>
    <col min="1" max="1" width="8.7109375" style="426"/>
    <col min="2" max="2" width="42.85546875" style="426" customWidth="1"/>
    <col min="3" max="3" width="5.42578125" style="490" customWidth="1"/>
    <col min="4" max="8" width="15.5703125" style="426" customWidth="1"/>
    <col min="9" max="33" width="15.5703125" style="426" hidden="1" customWidth="1"/>
    <col min="34" max="16384" width="8.7109375" style="426"/>
  </cols>
  <sheetData>
    <row r="1" spans="2:33" ht="27.6" customHeight="1" x14ac:dyDescent="0.2">
      <c r="B1" s="424"/>
      <c r="C1" s="424"/>
    </row>
    <row r="2" spans="2:33" x14ac:dyDescent="0.2">
      <c r="E2" s="525"/>
      <c r="F2" s="492"/>
      <c r="G2" s="493"/>
      <c r="H2" s="494"/>
    </row>
    <row r="3" spans="2:33" ht="15" x14ac:dyDescent="0.25">
      <c r="B3" s="432" t="s">
        <v>12</v>
      </c>
      <c r="E3" s="525"/>
      <c r="F3" s="496"/>
      <c r="G3" s="493"/>
      <c r="H3" s="494"/>
    </row>
    <row r="5" spans="2:33" ht="14.25" x14ac:dyDescent="0.2">
      <c r="B5" s="497" t="s">
        <v>128</v>
      </c>
    </row>
    <row r="6" spans="2:33" s="526" customFormat="1" ht="15" x14ac:dyDescent="0.2">
      <c r="B6" s="497" t="s">
        <v>129</v>
      </c>
      <c r="C6" s="527"/>
    </row>
    <row r="7" spans="2:33" s="526" customFormat="1" ht="15.75" x14ac:dyDescent="0.25">
      <c r="B7" s="497" t="s">
        <v>130</v>
      </c>
      <c r="C7" s="527"/>
    </row>
    <row r="8" spans="2:33" ht="15" x14ac:dyDescent="0.25">
      <c r="B8" s="432" t="s">
        <v>131</v>
      </c>
    </row>
    <row r="9" spans="2:33" ht="13.5" thickBot="1" x14ac:dyDescent="0.25"/>
    <row r="10" spans="2:33" x14ac:dyDescent="0.2">
      <c r="B10" s="579"/>
      <c r="C10" s="531"/>
      <c r="D10" s="532" t="s">
        <v>0</v>
      </c>
      <c r="E10" s="441"/>
      <c r="F10" s="441"/>
      <c r="G10" s="441"/>
      <c r="H10" s="442"/>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2"/>
    </row>
    <row r="11" spans="2:33" ht="13.5" thickBot="1" x14ac:dyDescent="0.25">
      <c r="B11" s="533"/>
      <c r="C11" s="534"/>
      <c r="D11" s="580">
        <f>'DY Def'!B$5</f>
        <v>1</v>
      </c>
      <c r="E11" s="581">
        <f>'DY Def'!C$5</f>
        <v>2</v>
      </c>
      <c r="F11" s="581">
        <f>'DY Def'!D$5</f>
        <v>3</v>
      </c>
      <c r="G11" s="581">
        <f>'DY Def'!E$5</f>
        <v>4</v>
      </c>
      <c r="H11" s="564">
        <f>'DY Def'!F$5</f>
        <v>5</v>
      </c>
      <c r="I11" s="563">
        <f>'DY Def'!G$5</f>
        <v>6</v>
      </c>
      <c r="J11" s="563">
        <f>'DY Def'!H$5</f>
        <v>7</v>
      </c>
      <c r="K11" s="563">
        <f>'DY Def'!I$5</f>
        <v>8</v>
      </c>
      <c r="L11" s="563">
        <f>'DY Def'!J$5</f>
        <v>9</v>
      </c>
      <c r="M11" s="563">
        <f>'DY Def'!K$5</f>
        <v>10</v>
      </c>
      <c r="N11" s="563">
        <f>'DY Def'!L$5</f>
        <v>11</v>
      </c>
      <c r="O11" s="563">
        <f>'DY Def'!M$5</f>
        <v>12</v>
      </c>
      <c r="P11" s="563">
        <f>'DY Def'!N$5</f>
        <v>13</v>
      </c>
      <c r="Q11" s="563">
        <f>'DY Def'!O$5</f>
        <v>14</v>
      </c>
      <c r="R11" s="563">
        <f>'DY Def'!P$5</f>
        <v>15</v>
      </c>
      <c r="S11" s="563">
        <f>'DY Def'!Q$5</f>
        <v>16</v>
      </c>
      <c r="T11" s="563">
        <f>'DY Def'!R$5</f>
        <v>17</v>
      </c>
      <c r="U11" s="563">
        <f>'DY Def'!S$5</f>
        <v>18</v>
      </c>
      <c r="V11" s="563">
        <f>'DY Def'!T$5</f>
        <v>19</v>
      </c>
      <c r="W11" s="563">
        <f>'DY Def'!U$5</f>
        <v>20</v>
      </c>
      <c r="X11" s="563">
        <f>'DY Def'!V$5</f>
        <v>21</v>
      </c>
      <c r="Y11" s="563">
        <f>'DY Def'!W$5</f>
        <v>22</v>
      </c>
      <c r="Z11" s="563">
        <f>'DY Def'!X$5</f>
        <v>23</v>
      </c>
      <c r="AA11" s="563">
        <f>'DY Def'!Y$5</f>
        <v>24</v>
      </c>
      <c r="AB11" s="563">
        <f>'DY Def'!Z$5</f>
        <v>25</v>
      </c>
      <c r="AC11" s="563">
        <f>'DY Def'!AA$5</f>
        <v>26</v>
      </c>
      <c r="AD11" s="563">
        <f>'DY Def'!AB$5</f>
        <v>27</v>
      </c>
      <c r="AE11" s="563">
        <f>'DY Def'!AC$5</f>
        <v>28</v>
      </c>
      <c r="AF11" s="563">
        <f>'DY Def'!AD$5</f>
        <v>29</v>
      </c>
      <c r="AG11" s="564">
        <f>'DY Def'!AE$5</f>
        <v>30</v>
      </c>
    </row>
    <row r="12" spans="2:33" x14ac:dyDescent="0.2">
      <c r="B12" s="533"/>
      <c r="C12" s="534"/>
      <c r="D12" s="582"/>
      <c r="E12" s="583"/>
      <c r="F12" s="583"/>
      <c r="G12" s="583"/>
      <c r="H12" s="584"/>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4"/>
    </row>
    <row r="13" spans="2:33" hidden="1" x14ac:dyDescent="0.2">
      <c r="B13" s="550" t="s">
        <v>84</v>
      </c>
      <c r="C13" s="585"/>
      <c r="D13" s="586"/>
      <c r="E13" s="587"/>
      <c r="F13" s="587"/>
      <c r="G13" s="587"/>
      <c r="H13" s="588"/>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90"/>
    </row>
    <row r="14" spans="2:33" hidden="1" x14ac:dyDescent="0.2">
      <c r="B14" s="591" t="str">
        <f>IFERROR(VLOOKUP(C14,'MEG Def'!$A$7:$B$12,2),"")</f>
        <v/>
      </c>
      <c r="C14" s="443"/>
      <c r="D14" s="592"/>
      <c r="E14" s="593"/>
      <c r="F14" s="593"/>
      <c r="G14" s="593"/>
      <c r="H14" s="594"/>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4"/>
    </row>
    <row r="15" spans="2:33" hidden="1" x14ac:dyDescent="0.2">
      <c r="B15" s="591" t="str">
        <f>IFERROR(VLOOKUP(C15,'MEG Def'!$A$7:$B$12,2),"")</f>
        <v/>
      </c>
      <c r="C15" s="443"/>
      <c r="D15" s="592"/>
      <c r="E15" s="593"/>
      <c r="F15" s="593"/>
      <c r="G15" s="593"/>
      <c r="H15" s="594"/>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4"/>
    </row>
    <row r="16" spans="2:33" hidden="1" x14ac:dyDescent="0.2">
      <c r="B16" s="591" t="str">
        <f>IFERROR(VLOOKUP(C16,'MEG Def'!$A$7:$B$12,2),"")</f>
        <v/>
      </c>
      <c r="C16" s="443"/>
      <c r="D16" s="592"/>
      <c r="E16" s="593"/>
      <c r="F16" s="593"/>
      <c r="G16" s="593"/>
      <c r="H16" s="594"/>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4"/>
    </row>
    <row r="17" spans="2:33" hidden="1" x14ac:dyDescent="0.2">
      <c r="B17" s="591" t="str">
        <f>IFERROR(VLOOKUP(C17,'MEG Def'!$A$7:$B$12,2),"")</f>
        <v/>
      </c>
      <c r="C17" s="443"/>
      <c r="D17" s="592"/>
      <c r="E17" s="593"/>
      <c r="F17" s="593"/>
      <c r="G17" s="593"/>
      <c r="H17" s="594"/>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4"/>
    </row>
    <row r="18" spans="2:33" hidden="1" x14ac:dyDescent="0.2">
      <c r="B18" s="591" t="str">
        <f>IFERROR(VLOOKUP(C18,'MEG Def'!$A$7:$B$12,2),"")</f>
        <v/>
      </c>
      <c r="C18" s="443"/>
      <c r="D18" s="592"/>
      <c r="E18" s="593"/>
      <c r="F18" s="593"/>
      <c r="G18" s="593"/>
      <c r="H18" s="594"/>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4"/>
    </row>
    <row r="19" spans="2:33" hidden="1" x14ac:dyDescent="0.2">
      <c r="B19" s="591"/>
      <c r="C19" s="443"/>
      <c r="D19" s="596"/>
      <c r="E19" s="587"/>
      <c r="F19" s="587"/>
      <c r="G19" s="587"/>
      <c r="H19" s="588"/>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97"/>
    </row>
    <row r="20" spans="2:33" hidden="1" x14ac:dyDescent="0.2">
      <c r="B20" s="550" t="s">
        <v>46</v>
      </c>
      <c r="C20" s="534"/>
      <c r="D20" s="586"/>
      <c r="E20" s="587"/>
      <c r="F20" s="587"/>
      <c r="G20" s="587"/>
      <c r="H20" s="588"/>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8"/>
    </row>
    <row r="21" spans="2:33" hidden="1" x14ac:dyDescent="0.2">
      <c r="B21" s="591" t="str">
        <f>IFERROR(VLOOKUP(C21,'MEG Def'!$A$14:$B$19,2),"")</f>
        <v/>
      </c>
      <c r="C21" s="443"/>
      <c r="D21" s="592"/>
      <c r="E21" s="593"/>
      <c r="F21" s="593"/>
      <c r="G21" s="593"/>
      <c r="H21" s="594"/>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4"/>
    </row>
    <row r="22" spans="2:33" hidden="1" x14ac:dyDescent="0.2">
      <c r="B22" s="591" t="str">
        <f>IFERROR(VLOOKUP(C22,'MEG Def'!$A$14:$B$19,2),"")</f>
        <v/>
      </c>
      <c r="C22" s="443"/>
      <c r="D22" s="592"/>
      <c r="E22" s="593"/>
      <c r="F22" s="593"/>
      <c r="G22" s="593"/>
      <c r="H22" s="594"/>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4"/>
    </row>
    <row r="23" spans="2:33" hidden="1" x14ac:dyDescent="0.2">
      <c r="B23" s="591" t="str">
        <f>IFERROR(VLOOKUP(C23,'MEG Def'!$A$14:$B$19,2),"")</f>
        <v/>
      </c>
      <c r="C23" s="443"/>
      <c r="D23" s="592"/>
      <c r="E23" s="593"/>
      <c r="F23" s="593"/>
      <c r="G23" s="593"/>
      <c r="H23" s="594"/>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4"/>
    </row>
    <row r="24" spans="2:33" hidden="1" x14ac:dyDescent="0.2">
      <c r="B24" s="591" t="str">
        <f>IFERROR(VLOOKUP(C24,'MEG Def'!$A$14:$B$19,2),"")</f>
        <v/>
      </c>
      <c r="C24" s="443"/>
      <c r="D24" s="592"/>
      <c r="E24" s="593"/>
      <c r="F24" s="593"/>
      <c r="G24" s="593"/>
      <c r="H24" s="594"/>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4"/>
    </row>
    <row r="25" spans="2:33" hidden="1" x14ac:dyDescent="0.2">
      <c r="B25" s="591" t="str">
        <f>IFERROR(VLOOKUP(C25,'MEG Def'!$A$14:$B$19,2),"")</f>
        <v/>
      </c>
      <c r="C25" s="443"/>
      <c r="D25" s="592"/>
      <c r="E25" s="593"/>
      <c r="F25" s="593"/>
      <c r="G25" s="593"/>
      <c r="H25" s="594"/>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4"/>
    </row>
    <row r="26" spans="2:33" hidden="1" x14ac:dyDescent="0.2">
      <c r="B26" s="598"/>
      <c r="C26" s="443"/>
      <c r="D26" s="599"/>
      <c r="E26" s="600"/>
      <c r="F26" s="587"/>
      <c r="G26" s="587"/>
      <c r="H26" s="588"/>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601"/>
    </row>
    <row r="27" spans="2:33" x14ac:dyDescent="0.2">
      <c r="B27" s="550" t="s">
        <v>43</v>
      </c>
      <c r="C27" s="534"/>
      <c r="D27" s="599"/>
      <c r="E27" s="600"/>
      <c r="F27" s="587"/>
      <c r="G27" s="587"/>
      <c r="H27" s="588"/>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601"/>
    </row>
    <row r="28" spans="2:33" x14ac:dyDescent="0.2">
      <c r="B28" s="514" t="str">
        <f>IFERROR(VLOOKUP(C28,'MEG Def'!$A$42:$B$45,2),"")</f>
        <v xml:space="preserve">New Adult Group </v>
      </c>
      <c r="C28" s="443">
        <v>1</v>
      </c>
      <c r="D28" s="484">
        <v>666385</v>
      </c>
      <c r="E28" s="485">
        <v>1016759</v>
      </c>
      <c r="F28" s="485">
        <v>1197188</v>
      </c>
      <c r="G28" s="485">
        <v>1162087</v>
      </c>
      <c r="H28" s="486">
        <v>1108459</v>
      </c>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4"/>
    </row>
    <row r="29" spans="2:33" hidden="1" x14ac:dyDescent="0.2">
      <c r="B29" s="514" t="str">
        <f>IFERROR(VLOOKUP(C29,'MEG Def'!$A$42:$B$45,2),"")</f>
        <v/>
      </c>
      <c r="C29" s="443"/>
      <c r="D29" s="592"/>
      <c r="E29" s="593"/>
      <c r="F29" s="593"/>
      <c r="G29" s="593"/>
      <c r="H29" s="594"/>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4"/>
    </row>
    <row r="30" spans="2:33" hidden="1" x14ac:dyDescent="0.2">
      <c r="B30" s="514" t="str">
        <f>IFERROR(VLOOKUP(C30,'MEG Def'!$A$42:$B$45,2),"")</f>
        <v/>
      </c>
      <c r="C30" s="443"/>
      <c r="D30" s="592"/>
      <c r="E30" s="593"/>
      <c r="F30" s="593"/>
      <c r="G30" s="593"/>
      <c r="H30" s="594"/>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4"/>
    </row>
    <row r="31" spans="2:33" hidden="1" x14ac:dyDescent="0.2">
      <c r="B31" s="514"/>
      <c r="C31" s="534"/>
      <c r="D31" s="586"/>
      <c r="E31" s="587"/>
      <c r="F31" s="587"/>
      <c r="G31" s="587"/>
      <c r="H31" s="588"/>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8"/>
    </row>
    <row r="32" spans="2:33" hidden="1" x14ac:dyDescent="0.2">
      <c r="B32" s="550" t="s">
        <v>80</v>
      </c>
      <c r="C32" s="534"/>
      <c r="D32" s="586"/>
      <c r="E32" s="587"/>
      <c r="F32" s="587"/>
      <c r="G32" s="587"/>
      <c r="H32" s="588"/>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8"/>
    </row>
    <row r="33" spans="2:33" hidden="1" x14ac:dyDescent="0.2">
      <c r="B33" s="514" t="str">
        <f>IFERROR(VLOOKUP(C33,'MEG Def'!$A$52:$B$55,2),"")</f>
        <v/>
      </c>
      <c r="C33" s="443"/>
      <c r="D33" s="592"/>
      <c r="E33" s="593"/>
      <c r="F33" s="593"/>
      <c r="G33" s="593"/>
      <c r="H33" s="594"/>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4"/>
    </row>
    <row r="34" spans="2:33" hidden="1" x14ac:dyDescent="0.2">
      <c r="B34" s="514" t="str">
        <f>IFERROR(VLOOKUP(C34,'MEG Def'!$A$52:$B$55,2),"")</f>
        <v/>
      </c>
      <c r="C34" s="443"/>
      <c r="D34" s="592"/>
      <c r="E34" s="593"/>
      <c r="F34" s="593"/>
      <c r="G34" s="593"/>
      <c r="H34" s="594"/>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4"/>
    </row>
    <row r="35" spans="2:33" hidden="1" x14ac:dyDescent="0.2">
      <c r="B35" s="514" t="str">
        <f>IFERROR(VLOOKUP(C35,'MEG Def'!$A$52:$B$55,2),"")</f>
        <v/>
      </c>
      <c r="C35" s="443"/>
      <c r="D35" s="592"/>
      <c r="E35" s="593"/>
      <c r="F35" s="593"/>
      <c r="G35" s="593"/>
      <c r="H35" s="594"/>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4"/>
    </row>
    <row r="36" spans="2:33" ht="13.5" thickBot="1" x14ac:dyDescent="0.25">
      <c r="B36" s="520"/>
      <c r="C36" s="602"/>
      <c r="D36" s="603"/>
      <c r="E36" s="604"/>
      <c r="F36" s="604"/>
      <c r="G36" s="604"/>
      <c r="H36" s="605"/>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7"/>
    </row>
    <row r="37" spans="2:33" x14ac:dyDescent="0.2">
      <c r="B37" s="429"/>
    </row>
    <row r="38" spans="2:33" x14ac:dyDescent="0.2">
      <c r="B38" s="429"/>
    </row>
    <row r="39" spans="2:33" x14ac:dyDescent="0.2">
      <c r="B39" s="429"/>
    </row>
    <row r="40" spans="2:33" x14ac:dyDescent="0.2">
      <c r="B40" s="429"/>
    </row>
    <row r="41" spans="2:33" x14ac:dyDescent="0.2">
      <c r="B41" s="429"/>
    </row>
    <row r="42" spans="2:33" x14ac:dyDescent="0.2">
      <c r="B42" s="429"/>
    </row>
    <row r="43" spans="2:33" x14ac:dyDescent="0.2">
      <c r="B43" s="429"/>
    </row>
    <row r="44" spans="2:33" x14ac:dyDescent="0.2">
      <c r="B44" s="429"/>
    </row>
    <row r="45" spans="2:33" x14ac:dyDescent="0.2">
      <c r="B45" s="429"/>
    </row>
    <row r="46" spans="2:33" x14ac:dyDescent="0.2">
      <c r="B46" s="429"/>
    </row>
    <row r="47" spans="2:33" x14ac:dyDescent="0.2">
      <c r="B47" s="429"/>
    </row>
    <row r="48" spans="2:33" x14ac:dyDescent="0.2">
      <c r="B48" s="429"/>
    </row>
    <row r="49" spans="2:3" x14ac:dyDescent="0.2">
      <c r="B49" s="429"/>
      <c r="C49" s="426"/>
    </row>
    <row r="50" spans="2:3" x14ac:dyDescent="0.2">
      <c r="B50" s="429"/>
      <c r="C50" s="426"/>
    </row>
    <row r="51" spans="2:3" x14ac:dyDescent="0.2">
      <c r="B51" s="429"/>
      <c r="C51" s="426"/>
    </row>
    <row r="52" spans="2:3" x14ac:dyDescent="0.2">
      <c r="B52" s="429"/>
      <c r="C52" s="426"/>
    </row>
    <row r="53" spans="2:3" x14ac:dyDescent="0.2">
      <c r="B53" s="429"/>
      <c r="C53" s="426"/>
    </row>
    <row r="54" spans="2:3" x14ac:dyDescent="0.2">
      <c r="B54" s="429"/>
      <c r="C54" s="426"/>
    </row>
    <row r="55" spans="2:3" x14ac:dyDescent="0.2">
      <c r="B55" s="429"/>
      <c r="C55" s="426"/>
    </row>
    <row r="56" spans="2:3" x14ac:dyDescent="0.2">
      <c r="B56" s="429"/>
      <c r="C56" s="426"/>
    </row>
    <row r="57" spans="2:3" x14ac:dyDescent="0.2">
      <c r="B57" s="429"/>
      <c r="C57" s="426"/>
    </row>
    <row r="58" spans="2:3" x14ac:dyDescent="0.2">
      <c r="B58" s="429"/>
      <c r="C58" s="426"/>
    </row>
    <row r="59" spans="2:3" x14ac:dyDescent="0.2">
      <c r="B59" s="429"/>
      <c r="C59" s="426"/>
    </row>
    <row r="60" spans="2:3" x14ac:dyDescent="0.2">
      <c r="B60" s="429"/>
      <c r="C60" s="426"/>
    </row>
    <row r="61" spans="2:3" x14ac:dyDescent="0.2">
      <c r="B61" s="429"/>
      <c r="C61" s="426"/>
    </row>
    <row r="62" spans="2:3" x14ac:dyDescent="0.2">
      <c r="B62" s="429"/>
      <c r="C62" s="426"/>
    </row>
    <row r="63" spans="2:3" x14ac:dyDescent="0.2">
      <c r="B63" s="429"/>
      <c r="C63" s="426"/>
    </row>
    <row r="64" spans="2:3" x14ac:dyDescent="0.2">
      <c r="B64" s="429"/>
      <c r="C64" s="426"/>
    </row>
    <row r="65" spans="2:3" x14ac:dyDescent="0.2">
      <c r="B65" s="429"/>
      <c r="C65" s="426"/>
    </row>
    <row r="66" spans="2:3" x14ac:dyDescent="0.2">
      <c r="B66" s="429"/>
      <c r="C66" s="426"/>
    </row>
    <row r="67" spans="2:3" x14ac:dyDescent="0.2">
      <c r="B67" s="429"/>
      <c r="C67" s="426"/>
    </row>
    <row r="68" spans="2:3" x14ac:dyDescent="0.2">
      <c r="B68" s="429"/>
      <c r="C68" s="426"/>
    </row>
    <row r="69" spans="2:3" x14ac:dyDescent="0.2">
      <c r="B69" s="429"/>
      <c r="C69" s="426"/>
    </row>
    <row r="70" spans="2:3" x14ac:dyDescent="0.2">
      <c r="B70" s="429"/>
      <c r="C70" s="426"/>
    </row>
    <row r="71" spans="2:3" x14ac:dyDescent="0.2">
      <c r="B71" s="429"/>
      <c r="C71" s="426"/>
    </row>
    <row r="72" spans="2:3" x14ac:dyDescent="0.2">
      <c r="B72" s="429"/>
      <c r="C72" s="426"/>
    </row>
    <row r="73" spans="2:3" x14ac:dyDescent="0.2">
      <c r="B73" s="429"/>
      <c r="C73" s="426"/>
    </row>
    <row r="74" spans="2:3" x14ac:dyDescent="0.2">
      <c r="B74" s="429"/>
      <c r="C74" s="426"/>
    </row>
    <row r="75" spans="2:3" x14ac:dyDescent="0.2">
      <c r="B75" s="429"/>
      <c r="C75" s="426"/>
    </row>
    <row r="76" spans="2:3" x14ac:dyDescent="0.2">
      <c r="B76" s="429"/>
      <c r="C76" s="426"/>
    </row>
    <row r="77" spans="2:3" x14ac:dyDescent="0.2">
      <c r="B77" s="429"/>
      <c r="C77" s="426"/>
    </row>
    <row r="78" spans="2:3" x14ac:dyDescent="0.2">
      <c r="B78" s="429"/>
      <c r="C78" s="426"/>
    </row>
    <row r="79" spans="2:3" x14ac:dyDescent="0.2">
      <c r="B79" s="429"/>
      <c r="C79" s="426"/>
    </row>
    <row r="80" spans="2:3" x14ac:dyDescent="0.2">
      <c r="B80" s="429"/>
      <c r="C80" s="426"/>
    </row>
    <row r="81" spans="2:3" x14ac:dyDescent="0.2">
      <c r="B81" s="429"/>
      <c r="C81" s="426"/>
    </row>
    <row r="82" spans="2:3" x14ac:dyDescent="0.2">
      <c r="B82" s="429"/>
      <c r="C82" s="426"/>
    </row>
    <row r="83" spans="2:3" x14ac:dyDescent="0.2">
      <c r="B83" s="429"/>
      <c r="C83" s="426"/>
    </row>
    <row r="84" spans="2:3" x14ac:dyDescent="0.2">
      <c r="B84" s="429"/>
      <c r="C84" s="426"/>
    </row>
    <row r="85" spans="2:3" x14ac:dyDescent="0.2">
      <c r="B85" s="429"/>
      <c r="C85" s="426"/>
    </row>
    <row r="86" spans="2:3" x14ac:dyDescent="0.2">
      <c r="B86" s="429"/>
      <c r="C86" s="426"/>
    </row>
    <row r="87" spans="2:3" x14ac:dyDescent="0.2">
      <c r="B87" s="429"/>
      <c r="C87" s="426"/>
    </row>
    <row r="88" spans="2:3" x14ac:dyDescent="0.2">
      <c r="B88" s="429"/>
      <c r="C88" s="426"/>
    </row>
    <row r="89" spans="2:3" x14ac:dyDescent="0.2">
      <c r="B89" s="429"/>
      <c r="C89" s="426"/>
    </row>
    <row r="90" spans="2:3" x14ac:dyDescent="0.2">
      <c r="B90" s="429"/>
      <c r="C90" s="426"/>
    </row>
    <row r="91" spans="2:3" x14ac:dyDescent="0.2">
      <c r="B91" s="429"/>
      <c r="C91" s="426"/>
    </row>
    <row r="92" spans="2:3" x14ac:dyDescent="0.2">
      <c r="B92" s="429"/>
      <c r="C92" s="426"/>
    </row>
    <row r="93" spans="2:3" x14ac:dyDescent="0.2">
      <c r="B93" s="429"/>
      <c r="C93" s="426"/>
    </row>
    <row r="94" spans="2:3" x14ac:dyDescent="0.2">
      <c r="B94" s="429"/>
      <c r="C94" s="426"/>
    </row>
    <row r="95" spans="2:3" x14ac:dyDescent="0.2">
      <c r="B95" s="429"/>
      <c r="C95" s="426"/>
    </row>
    <row r="96" spans="2:3" x14ac:dyDescent="0.2">
      <c r="B96" s="429"/>
      <c r="C96" s="426"/>
    </row>
    <row r="97" spans="2:3" x14ac:dyDescent="0.2">
      <c r="B97" s="429"/>
      <c r="C97" s="426"/>
    </row>
    <row r="98" spans="2:3" x14ac:dyDescent="0.2">
      <c r="B98" s="429"/>
      <c r="C98" s="426"/>
    </row>
    <row r="99" spans="2:3" x14ac:dyDescent="0.2">
      <c r="B99" s="429"/>
      <c r="C99" s="426"/>
    </row>
    <row r="100" spans="2:3" x14ac:dyDescent="0.2">
      <c r="B100" s="429"/>
      <c r="C100" s="426"/>
    </row>
    <row r="101" spans="2:3" x14ac:dyDescent="0.2">
      <c r="B101" s="429"/>
      <c r="C101" s="426"/>
    </row>
    <row r="102" spans="2:3" x14ac:dyDescent="0.2">
      <c r="B102" s="429"/>
      <c r="C102" s="426"/>
    </row>
    <row r="103" spans="2:3" x14ac:dyDescent="0.2">
      <c r="B103" s="429"/>
      <c r="C103" s="426"/>
    </row>
    <row r="104" spans="2:3" x14ac:dyDescent="0.2">
      <c r="B104" s="429"/>
      <c r="C104" s="426"/>
    </row>
    <row r="105" spans="2:3" x14ac:dyDescent="0.2">
      <c r="B105" s="429"/>
      <c r="C105" s="426"/>
    </row>
    <row r="106" spans="2:3" x14ac:dyDescent="0.2">
      <c r="B106" s="429"/>
      <c r="C106" s="426"/>
    </row>
    <row r="107" spans="2:3" x14ac:dyDescent="0.2">
      <c r="B107" s="429"/>
      <c r="C107" s="426"/>
    </row>
    <row r="108" spans="2:3" x14ac:dyDescent="0.2">
      <c r="B108" s="429"/>
      <c r="C108" s="426"/>
    </row>
    <row r="109" spans="2:3" x14ac:dyDescent="0.2">
      <c r="B109" s="429"/>
      <c r="C109" s="426"/>
    </row>
    <row r="110" spans="2:3" x14ac:dyDescent="0.2">
      <c r="B110" s="429"/>
      <c r="C110" s="426"/>
    </row>
    <row r="111" spans="2:3" x14ac:dyDescent="0.2">
      <c r="B111" s="429"/>
      <c r="C111" s="426"/>
    </row>
    <row r="112" spans="2:3" x14ac:dyDescent="0.2">
      <c r="B112" s="429"/>
      <c r="C112" s="426"/>
    </row>
    <row r="113" spans="2:3" x14ac:dyDescent="0.2">
      <c r="B113" s="429"/>
      <c r="C113" s="426"/>
    </row>
    <row r="114" spans="2:3" x14ac:dyDescent="0.2">
      <c r="B114" s="429"/>
      <c r="C114" s="426"/>
    </row>
    <row r="115" spans="2:3" x14ac:dyDescent="0.2">
      <c r="B115" s="429"/>
      <c r="C115" s="426"/>
    </row>
    <row r="116" spans="2:3" x14ac:dyDescent="0.2">
      <c r="B116" s="429"/>
      <c r="C116" s="426"/>
    </row>
    <row r="117" spans="2:3" x14ac:dyDescent="0.2">
      <c r="B117" s="429"/>
      <c r="C117" s="426"/>
    </row>
    <row r="118" spans="2:3" x14ac:dyDescent="0.2">
      <c r="B118" s="429"/>
      <c r="C118" s="426"/>
    </row>
    <row r="119" spans="2:3" x14ac:dyDescent="0.2">
      <c r="B119" s="429"/>
      <c r="C119" s="426"/>
    </row>
    <row r="120" spans="2:3" x14ac:dyDescent="0.2">
      <c r="B120" s="429"/>
      <c r="C120" s="426"/>
    </row>
    <row r="121" spans="2:3" x14ac:dyDescent="0.2">
      <c r="B121" s="429"/>
      <c r="C121" s="426"/>
    </row>
    <row r="122" spans="2:3" x14ac:dyDescent="0.2">
      <c r="B122" s="429"/>
      <c r="C122" s="426"/>
    </row>
    <row r="123" spans="2:3" x14ac:dyDescent="0.2">
      <c r="B123" s="429"/>
      <c r="C123" s="426"/>
    </row>
    <row r="124" spans="2:3" x14ac:dyDescent="0.2">
      <c r="B124" s="429"/>
      <c r="C124" s="426"/>
    </row>
    <row r="125" spans="2:3" x14ac:dyDescent="0.2">
      <c r="B125" s="429"/>
      <c r="C125" s="426"/>
    </row>
    <row r="126" spans="2:3" x14ac:dyDescent="0.2">
      <c r="B126" s="429"/>
      <c r="C126" s="426"/>
    </row>
    <row r="127" spans="2:3" x14ac:dyDescent="0.2">
      <c r="B127" s="429"/>
      <c r="C127" s="426"/>
    </row>
    <row r="128" spans="2:3" x14ac:dyDescent="0.2">
      <c r="B128" s="429"/>
      <c r="C128" s="426"/>
    </row>
    <row r="129" spans="2:3" x14ac:dyDescent="0.2">
      <c r="B129" s="429"/>
      <c r="C129" s="426"/>
    </row>
    <row r="130" spans="2:3" x14ac:dyDescent="0.2">
      <c r="B130" s="429"/>
      <c r="C130" s="426"/>
    </row>
    <row r="131" spans="2:3" x14ac:dyDescent="0.2">
      <c r="B131" s="429"/>
      <c r="C131" s="426"/>
    </row>
    <row r="132" spans="2:3" x14ac:dyDescent="0.2">
      <c r="B132" s="429"/>
      <c r="C132" s="426"/>
    </row>
    <row r="133" spans="2:3" x14ac:dyDescent="0.2">
      <c r="B133" s="429"/>
      <c r="C133" s="426"/>
    </row>
    <row r="134" spans="2:3" x14ac:dyDescent="0.2">
      <c r="B134" s="429"/>
      <c r="C134" s="426"/>
    </row>
    <row r="135" spans="2:3" x14ac:dyDescent="0.2">
      <c r="B135" s="429"/>
      <c r="C135" s="426"/>
    </row>
    <row r="136" spans="2:3" x14ac:dyDescent="0.2">
      <c r="B136" s="429"/>
      <c r="C136" s="426"/>
    </row>
    <row r="137" spans="2:3" x14ac:dyDescent="0.2">
      <c r="B137" s="429"/>
      <c r="C137" s="426"/>
    </row>
    <row r="138" spans="2:3" x14ac:dyDescent="0.2">
      <c r="B138" s="429"/>
      <c r="C138" s="426"/>
    </row>
    <row r="139" spans="2:3" x14ac:dyDescent="0.2">
      <c r="B139" s="429"/>
      <c r="C139" s="426"/>
    </row>
    <row r="140" spans="2:3" x14ac:dyDescent="0.2">
      <c r="B140" s="429"/>
      <c r="C140" s="426"/>
    </row>
    <row r="141" spans="2:3" x14ac:dyDescent="0.2">
      <c r="B141" s="429"/>
      <c r="C141" s="426"/>
    </row>
    <row r="142" spans="2:3" x14ac:dyDescent="0.2">
      <c r="B142" s="429"/>
      <c r="C142" s="426"/>
    </row>
    <row r="143" spans="2:3" x14ac:dyDescent="0.2">
      <c r="B143" s="429"/>
      <c r="C143" s="426"/>
    </row>
    <row r="144" spans="2:3" x14ac:dyDescent="0.2">
      <c r="B144" s="429"/>
      <c r="C144" s="426"/>
    </row>
    <row r="145" spans="2:3" x14ac:dyDescent="0.2">
      <c r="B145" s="429"/>
      <c r="C145" s="426"/>
    </row>
    <row r="146" spans="2:3" x14ac:dyDescent="0.2">
      <c r="B146" s="429"/>
      <c r="C146" s="426"/>
    </row>
    <row r="147" spans="2:3" x14ac:dyDescent="0.2">
      <c r="B147" s="429"/>
      <c r="C147" s="426"/>
    </row>
    <row r="148" spans="2:3" x14ac:dyDescent="0.2">
      <c r="B148" s="429"/>
      <c r="C148" s="426"/>
    </row>
    <row r="149" spans="2:3" x14ac:dyDescent="0.2">
      <c r="B149" s="429"/>
      <c r="C149" s="426"/>
    </row>
    <row r="150" spans="2:3" x14ac:dyDescent="0.2">
      <c r="B150" s="429"/>
      <c r="C150" s="426"/>
    </row>
    <row r="151" spans="2:3" x14ac:dyDescent="0.2">
      <c r="B151" s="429"/>
      <c r="C151" s="426"/>
    </row>
    <row r="152" spans="2:3" x14ac:dyDescent="0.2">
      <c r="B152" s="429"/>
      <c r="C152" s="426"/>
    </row>
    <row r="153" spans="2:3" x14ac:dyDescent="0.2">
      <c r="B153" s="429"/>
      <c r="C153" s="426"/>
    </row>
    <row r="154" spans="2:3" x14ac:dyDescent="0.2">
      <c r="B154" s="429"/>
      <c r="C154" s="426"/>
    </row>
    <row r="155" spans="2:3" x14ac:dyDescent="0.2">
      <c r="B155" s="429"/>
      <c r="C155" s="426"/>
    </row>
  </sheetData>
  <sheetProtection algorithmName="SHA-512" hashValue="wliBGd/TQ1qG2Unaipjw53FEDlnrdXRhL0DZGQmmmDMBuJsZn5wi9hPdSk9FG5jf/EPp/OlFJgUUZn9WZoDWHA==" saltValue="ecV7uB+0TpVjs4hviD2/UQ=="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zoomScaleNormal="100" workbookViewId="0"/>
  </sheetViews>
  <sheetFormatPr defaultColWidth="8.7109375" defaultRowHeight="12.75" x14ac:dyDescent="0.2"/>
  <cols>
    <col min="1" max="1" width="8.7109375" style="426"/>
    <col min="2" max="2" width="42.85546875" style="426" customWidth="1"/>
    <col min="3" max="3" width="4.140625" style="490" customWidth="1"/>
    <col min="4" max="8" width="15.5703125" style="426" customWidth="1"/>
    <col min="9" max="33" width="15.5703125" style="426" hidden="1" customWidth="1"/>
    <col min="34" max="16384" width="8.7109375" style="426"/>
  </cols>
  <sheetData>
    <row r="1" spans="1:34" ht="27.6" customHeight="1" x14ac:dyDescent="0.2">
      <c r="A1" s="424"/>
      <c r="B1" s="424"/>
      <c r="C1" s="424"/>
    </row>
    <row r="2" spans="1:34" x14ac:dyDescent="0.2">
      <c r="E2" s="525"/>
      <c r="F2" s="492"/>
      <c r="G2" s="493"/>
      <c r="H2" s="494"/>
    </row>
    <row r="3" spans="1:34" ht="15" x14ac:dyDescent="0.25">
      <c r="B3" s="432" t="s">
        <v>13</v>
      </c>
      <c r="E3" s="525"/>
      <c r="F3" s="496"/>
      <c r="G3" s="493"/>
      <c r="H3" s="494"/>
    </row>
    <row r="5" spans="1:34" s="526" customFormat="1" ht="15" x14ac:dyDescent="0.2">
      <c r="B5" s="498" t="s">
        <v>132</v>
      </c>
      <c r="C5" s="527"/>
    </row>
    <row r="6" spans="1:34" ht="14.25" x14ac:dyDescent="0.2">
      <c r="B6" s="498" t="s">
        <v>133</v>
      </c>
      <c r="C6" s="500"/>
    </row>
    <row r="7" spans="1:34" ht="14.25" x14ac:dyDescent="0.2">
      <c r="B7" s="498" t="s">
        <v>188</v>
      </c>
      <c r="C7" s="500"/>
    </row>
    <row r="8" spans="1:34" ht="14.25" x14ac:dyDescent="0.2">
      <c r="B8" s="497" t="s">
        <v>134</v>
      </c>
      <c r="C8" s="500"/>
    </row>
    <row r="9" spans="1:34" ht="13.5" thickBot="1" x14ac:dyDescent="0.25">
      <c r="B9" s="453"/>
      <c r="C9" s="500"/>
    </row>
    <row r="10" spans="1:34" x14ac:dyDescent="0.2">
      <c r="B10" s="579"/>
      <c r="C10" s="531"/>
      <c r="D10" s="608" t="s">
        <v>0</v>
      </c>
      <c r="E10" s="440"/>
      <c r="F10" s="440"/>
      <c r="G10" s="440"/>
      <c r="H10" s="609"/>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609"/>
    </row>
    <row r="11" spans="1:34" ht="13.5" thickBot="1" x14ac:dyDescent="0.25">
      <c r="B11" s="610"/>
      <c r="C11" s="534"/>
      <c r="D11" s="580">
        <f>'DY Def'!B$5</f>
        <v>1</v>
      </c>
      <c r="E11" s="581">
        <f>'DY Def'!C$5</f>
        <v>2</v>
      </c>
      <c r="F11" s="581">
        <f>'DY Def'!D$5</f>
        <v>3</v>
      </c>
      <c r="G11" s="581">
        <f>'DY Def'!E$5</f>
        <v>4</v>
      </c>
      <c r="H11" s="564">
        <f>'DY Def'!F$5</f>
        <v>5</v>
      </c>
      <c r="I11" s="563">
        <f>'DY Def'!G$5</f>
        <v>6</v>
      </c>
      <c r="J11" s="563">
        <f>'DY Def'!H$5</f>
        <v>7</v>
      </c>
      <c r="K11" s="563">
        <f>'DY Def'!I$5</f>
        <v>8</v>
      </c>
      <c r="L11" s="563">
        <f>'DY Def'!J$5</f>
        <v>9</v>
      </c>
      <c r="M11" s="563">
        <f>'DY Def'!K$5</f>
        <v>10</v>
      </c>
      <c r="N11" s="563">
        <f>'DY Def'!L$5</f>
        <v>11</v>
      </c>
      <c r="O11" s="563">
        <f>'DY Def'!M$5</f>
        <v>12</v>
      </c>
      <c r="P11" s="563">
        <f>'DY Def'!N$5</f>
        <v>13</v>
      </c>
      <c r="Q11" s="563">
        <f>'DY Def'!O$5</f>
        <v>14</v>
      </c>
      <c r="R11" s="563">
        <f>'DY Def'!P$5</f>
        <v>15</v>
      </c>
      <c r="S11" s="563">
        <f>'DY Def'!Q$5</f>
        <v>16</v>
      </c>
      <c r="T11" s="563">
        <f>'DY Def'!R$5</f>
        <v>17</v>
      </c>
      <c r="U11" s="563">
        <f>'DY Def'!S$5</f>
        <v>18</v>
      </c>
      <c r="V11" s="563">
        <f>'DY Def'!T$5</f>
        <v>19</v>
      </c>
      <c r="W11" s="563">
        <f>'DY Def'!U$5</f>
        <v>20</v>
      </c>
      <c r="X11" s="563">
        <f>'DY Def'!V$5</f>
        <v>21</v>
      </c>
      <c r="Y11" s="563">
        <f>'DY Def'!W$5</f>
        <v>22</v>
      </c>
      <c r="Z11" s="563">
        <f>'DY Def'!X$5</f>
        <v>23</v>
      </c>
      <c r="AA11" s="563">
        <f>'DY Def'!Y$5</f>
        <v>24</v>
      </c>
      <c r="AB11" s="563">
        <f>'DY Def'!Z$5</f>
        <v>25</v>
      </c>
      <c r="AC11" s="563">
        <f>'DY Def'!AA$5</f>
        <v>26</v>
      </c>
      <c r="AD11" s="563">
        <f>'DY Def'!AB$5</f>
        <v>27</v>
      </c>
      <c r="AE11" s="563">
        <f>'DY Def'!AC$5</f>
        <v>28</v>
      </c>
      <c r="AF11" s="563">
        <f>'DY Def'!AD$5</f>
        <v>29</v>
      </c>
      <c r="AG11" s="564">
        <f>'DY Def'!AE$5</f>
        <v>30</v>
      </c>
      <c r="AH11" s="611">
        <f>'DY Def'!AF$5</f>
        <v>0</v>
      </c>
    </row>
    <row r="12" spans="1:34" x14ac:dyDescent="0.2">
      <c r="B12" s="610"/>
      <c r="C12" s="534"/>
      <c r="D12" s="582"/>
      <c r="E12" s="583"/>
      <c r="F12" s="583"/>
      <c r="G12" s="583"/>
      <c r="H12" s="584"/>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4"/>
    </row>
    <row r="13" spans="1:34" hidden="1" x14ac:dyDescent="0.2">
      <c r="B13" s="550" t="s">
        <v>84</v>
      </c>
      <c r="C13" s="585"/>
      <c r="D13" s="586"/>
      <c r="E13" s="587"/>
      <c r="F13" s="587"/>
      <c r="G13" s="587"/>
      <c r="H13" s="588"/>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90"/>
    </row>
    <row r="14" spans="1:34" hidden="1" x14ac:dyDescent="0.2">
      <c r="B14" s="591" t="str">
        <f>IFERROR(VLOOKUP(C14,'MEG Def'!$A$7:$B$12,2),"")</f>
        <v/>
      </c>
      <c r="C14" s="443"/>
      <c r="D14" s="596"/>
      <c r="E14" s="612"/>
      <c r="F14" s="612"/>
      <c r="G14" s="612"/>
      <c r="H14" s="597"/>
      <c r="I14" s="613"/>
      <c r="J14" s="613"/>
      <c r="K14" s="613"/>
      <c r="L14" s="613"/>
      <c r="M14" s="613"/>
      <c r="N14" s="613"/>
      <c r="O14" s="613"/>
      <c r="P14" s="613"/>
      <c r="Q14" s="613"/>
      <c r="R14" s="613"/>
      <c r="S14" s="613"/>
      <c r="T14" s="613"/>
      <c r="U14" s="613"/>
      <c r="V14" s="613"/>
      <c r="W14" s="613"/>
      <c r="X14" s="613"/>
      <c r="Y14" s="613"/>
      <c r="Z14" s="613"/>
      <c r="AA14" s="613"/>
      <c r="AB14" s="589"/>
      <c r="AC14" s="589"/>
      <c r="AD14" s="613"/>
      <c r="AE14" s="613"/>
      <c r="AF14" s="613"/>
      <c r="AG14" s="597"/>
    </row>
    <row r="15" spans="1:34" hidden="1" x14ac:dyDescent="0.2">
      <c r="B15" s="591" t="str">
        <f>IFERROR(VLOOKUP(C15,'MEG Def'!$A$7:$B$12,2),"")</f>
        <v/>
      </c>
      <c r="C15" s="443"/>
      <c r="D15" s="596"/>
      <c r="E15" s="612"/>
      <c r="F15" s="612"/>
      <c r="G15" s="612"/>
      <c r="H15" s="597"/>
      <c r="I15" s="613"/>
      <c r="J15" s="613"/>
      <c r="K15" s="613"/>
      <c r="L15" s="613"/>
      <c r="M15" s="613"/>
      <c r="N15" s="613"/>
      <c r="O15" s="613"/>
      <c r="P15" s="613"/>
      <c r="Q15" s="613"/>
      <c r="R15" s="613"/>
      <c r="S15" s="613"/>
      <c r="T15" s="613"/>
      <c r="U15" s="613"/>
      <c r="V15" s="613"/>
      <c r="W15" s="613"/>
      <c r="X15" s="613"/>
      <c r="Y15" s="613"/>
      <c r="Z15" s="613"/>
      <c r="AA15" s="613"/>
      <c r="AB15" s="589"/>
      <c r="AC15" s="589"/>
      <c r="AD15" s="613"/>
      <c r="AE15" s="613"/>
      <c r="AF15" s="613"/>
      <c r="AG15" s="597"/>
    </row>
    <row r="16" spans="1:34" hidden="1" x14ac:dyDescent="0.2">
      <c r="B16" s="591" t="str">
        <f>IFERROR(VLOOKUP(C16,'MEG Def'!$A$7:$B$12,2),"")</f>
        <v/>
      </c>
      <c r="C16" s="443"/>
      <c r="D16" s="596"/>
      <c r="E16" s="612"/>
      <c r="F16" s="612"/>
      <c r="G16" s="612"/>
      <c r="H16" s="597"/>
      <c r="I16" s="613"/>
      <c r="J16" s="613"/>
      <c r="K16" s="613"/>
      <c r="L16" s="613"/>
      <c r="M16" s="613"/>
      <c r="N16" s="613"/>
      <c r="O16" s="613"/>
      <c r="P16" s="613"/>
      <c r="Q16" s="613"/>
      <c r="R16" s="613"/>
      <c r="S16" s="613"/>
      <c r="T16" s="613"/>
      <c r="U16" s="613"/>
      <c r="V16" s="613"/>
      <c r="W16" s="613"/>
      <c r="X16" s="613"/>
      <c r="Y16" s="613"/>
      <c r="Z16" s="613"/>
      <c r="AA16" s="613"/>
      <c r="AB16" s="589"/>
      <c r="AC16" s="589"/>
      <c r="AD16" s="613"/>
      <c r="AE16" s="613"/>
      <c r="AF16" s="613"/>
      <c r="AG16" s="597"/>
    </row>
    <row r="17" spans="2:33" hidden="1" x14ac:dyDescent="0.2">
      <c r="B17" s="591" t="str">
        <f>IFERROR(VLOOKUP(C17,'MEG Def'!$A$7:$B$12,2),"")</f>
        <v/>
      </c>
      <c r="C17" s="443"/>
      <c r="D17" s="596"/>
      <c r="E17" s="612"/>
      <c r="F17" s="612"/>
      <c r="G17" s="612"/>
      <c r="H17" s="597"/>
      <c r="I17" s="613"/>
      <c r="J17" s="613"/>
      <c r="K17" s="613"/>
      <c r="L17" s="613"/>
      <c r="M17" s="613"/>
      <c r="N17" s="613"/>
      <c r="O17" s="613"/>
      <c r="P17" s="613"/>
      <c r="Q17" s="613"/>
      <c r="R17" s="613"/>
      <c r="S17" s="613"/>
      <c r="T17" s="613"/>
      <c r="U17" s="613"/>
      <c r="V17" s="613"/>
      <c r="W17" s="613"/>
      <c r="X17" s="613"/>
      <c r="Y17" s="613"/>
      <c r="Z17" s="613"/>
      <c r="AA17" s="613"/>
      <c r="AB17" s="589"/>
      <c r="AC17" s="589"/>
      <c r="AD17" s="613"/>
      <c r="AE17" s="613"/>
      <c r="AF17" s="613"/>
      <c r="AG17" s="597"/>
    </row>
    <row r="18" spans="2:33" hidden="1" x14ac:dyDescent="0.2">
      <c r="B18" s="591" t="str">
        <f>IFERROR(VLOOKUP(C18,'MEG Def'!$A$7:$B$12,2),"")</f>
        <v/>
      </c>
      <c r="C18" s="443"/>
      <c r="D18" s="596"/>
      <c r="E18" s="612"/>
      <c r="F18" s="612"/>
      <c r="G18" s="612"/>
      <c r="H18" s="597"/>
      <c r="I18" s="613"/>
      <c r="J18" s="613"/>
      <c r="K18" s="613"/>
      <c r="L18" s="613"/>
      <c r="M18" s="613"/>
      <c r="N18" s="613"/>
      <c r="O18" s="613"/>
      <c r="P18" s="613"/>
      <c r="Q18" s="613"/>
      <c r="R18" s="613"/>
      <c r="S18" s="613"/>
      <c r="T18" s="613"/>
      <c r="U18" s="613"/>
      <c r="V18" s="613"/>
      <c r="W18" s="613"/>
      <c r="X18" s="613"/>
      <c r="Y18" s="613"/>
      <c r="Z18" s="613"/>
      <c r="AA18" s="613"/>
      <c r="AB18" s="589"/>
      <c r="AC18" s="589"/>
      <c r="AD18" s="613"/>
      <c r="AE18" s="613"/>
      <c r="AF18" s="613"/>
      <c r="AG18" s="597"/>
    </row>
    <row r="19" spans="2:33" hidden="1" x14ac:dyDescent="0.2">
      <c r="B19" s="591"/>
      <c r="C19" s="443"/>
      <c r="D19" s="596"/>
      <c r="E19" s="612"/>
      <c r="F19" s="612"/>
      <c r="G19" s="612"/>
      <c r="H19" s="597"/>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90"/>
    </row>
    <row r="20" spans="2:33" hidden="1" x14ac:dyDescent="0.2">
      <c r="B20" s="550" t="s">
        <v>46</v>
      </c>
      <c r="C20" s="534"/>
      <c r="D20" s="592"/>
      <c r="E20" s="600"/>
      <c r="F20" s="600"/>
      <c r="G20" s="600"/>
      <c r="H20" s="601"/>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90"/>
    </row>
    <row r="21" spans="2:33" hidden="1" x14ac:dyDescent="0.2">
      <c r="B21" s="591" t="str">
        <f>IFERROR(VLOOKUP(C21,'MEG Def'!$A$14:$B$19,2),"")</f>
        <v/>
      </c>
      <c r="C21" s="443"/>
      <c r="D21" s="596"/>
      <c r="E21" s="612"/>
      <c r="F21" s="612"/>
      <c r="G21" s="612"/>
      <c r="H21" s="597"/>
      <c r="I21" s="613"/>
      <c r="J21" s="613"/>
      <c r="K21" s="613"/>
      <c r="L21" s="613"/>
      <c r="M21" s="613"/>
      <c r="N21" s="613"/>
      <c r="O21" s="613"/>
      <c r="P21" s="613"/>
      <c r="Q21" s="613"/>
      <c r="R21" s="613"/>
      <c r="S21" s="613"/>
      <c r="T21" s="613"/>
      <c r="U21" s="613"/>
      <c r="V21" s="613"/>
      <c r="W21" s="613"/>
      <c r="X21" s="613"/>
      <c r="Y21" s="613"/>
      <c r="Z21" s="613"/>
      <c r="AA21" s="613"/>
      <c r="AB21" s="589"/>
      <c r="AC21" s="589"/>
      <c r="AD21" s="613"/>
      <c r="AE21" s="613"/>
      <c r="AF21" s="613"/>
      <c r="AG21" s="597"/>
    </row>
    <row r="22" spans="2:33" hidden="1" x14ac:dyDescent="0.2">
      <c r="B22" s="591" t="str">
        <f>IFERROR(VLOOKUP(C22,'MEG Def'!$A$14:$B$19,2),"")</f>
        <v/>
      </c>
      <c r="C22" s="443"/>
      <c r="D22" s="596"/>
      <c r="E22" s="612"/>
      <c r="F22" s="612"/>
      <c r="G22" s="612"/>
      <c r="H22" s="597"/>
      <c r="I22" s="613"/>
      <c r="J22" s="613"/>
      <c r="K22" s="613"/>
      <c r="L22" s="613"/>
      <c r="M22" s="613"/>
      <c r="N22" s="613"/>
      <c r="O22" s="613"/>
      <c r="P22" s="613"/>
      <c r="Q22" s="613"/>
      <c r="R22" s="613"/>
      <c r="S22" s="613"/>
      <c r="T22" s="613"/>
      <c r="U22" s="613"/>
      <c r="V22" s="613"/>
      <c r="W22" s="613"/>
      <c r="X22" s="613"/>
      <c r="Y22" s="613"/>
      <c r="Z22" s="613"/>
      <c r="AA22" s="613"/>
      <c r="AB22" s="589"/>
      <c r="AC22" s="589"/>
      <c r="AD22" s="613"/>
      <c r="AE22" s="613"/>
      <c r="AF22" s="613"/>
      <c r="AG22" s="597"/>
    </row>
    <row r="23" spans="2:33" hidden="1" x14ac:dyDescent="0.2">
      <c r="B23" s="591" t="str">
        <f>IFERROR(VLOOKUP(C23,'MEG Def'!$A$14:$B$19,2),"")</f>
        <v/>
      </c>
      <c r="C23" s="443"/>
      <c r="D23" s="596"/>
      <c r="E23" s="612"/>
      <c r="F23" s="612"/>
      <c r="G23" s="612"/>
      <c r="H23" s="597"/>
      <c r="I23" s="613"/>
      <c r="J23" s="613"/>
      <c r="K23" s="613"/>
      <c r="L23" s="613"/>
      <c r="M23" s="613"/>
      <c r="N23" s="613"/>
      <c r="O23" s="613"/>
      <c r="P23" s="613"/>
      <c r="Q23" s="613"/>
      <c r="R23" s="613"/>
      <c r="S23" s="613"/>
      <c r="T23" s="613"/>
      <c r="U23" s="613"/>
      <c r="V23" s="613"/>
      <c r="W23" s="613"/>
      <c r="X23" s="613"/>
      <c r="Y23" s="613"/>
      <c r="Z23" s="613"/>
      <c r="AA23" s="613"/>
      <c r="AB23" s="589"/>
      <c r="AC23" s="589"/>
      <c r="AD23" s="613"/>
      <c r="AE23" s="613"/>
      <c r="AF23" s="613"/>
      <c r="AG23" s="597"/>
    </row>
    <row r="24" spans="2:33" hidden="1" x14ac:dyDescent="0.2">
      <c r="B24" s="591" t="str">
        <f>IFERROR(VLOOKUP(C24,'MEG Def'!$A$14:$B$19,2),"")</f>
        <v/>
      </c>
      <c r="C24" s="443"/>
      <c r="D24" s="596"/>
      <c r="E24" s="612"/>
      <c r="F24" s="612"/>
      <c r="G24" s="612"/>
      <c r="H24" s="597"/>
      <c r="I24" s="613"/>
      <c r="J24" s="613"/>
      <c r="K24" s="613"/>
      <c r="L24" s="613"/>
      <c r="M24" s="613"/>
      <c r="N24" s="613"/>
      <c r="O24" s="613"/>
      <c r="P24" s="613"/>
      <c r="Q24" s="613"/>
      <c r="R24" s="613"/>
      <c r="S24" s="613"/>
      <c r="T24" s="613"/>
      <c r="U24" s="613"/>
      <c r="V24" s="613"/>
      <c r="W24" s="613"/>
      <c r="X24" s="613"/>
      <c r="Y24" s="613"/>
      <c r="Z24" s="613"/>
      <c r="AA24" s="613"/>
      <c r="AB24" s="589"/>
      <c r="AC24" s="589"/>
      <c r="AD24" s="613"/>
      <c r="AE24" s="613"/>
      <c r="AF24" s="613"/>
      <c r="AG24" s="597"/>
    </row>
    <row r="25" spans="2:33" hidden="1" x14ac:dyDescent="0.2">
      <c r="B25" s="591" t="str">
        <f>IFERROR(VLOOKUP(C25,'MEG Def'!$A$14:$B$19,2),"")</f>
        <v/>
      </c>
      <c r="C25" s="443"/>
      <c r="D25" s="596"/>
      <c r="E25" s="612"/>
      <c r="F25" s="612"/>
      <c r="G25" s="612"/>
      <c r="H25" s="597"/>
      <c r="I25" s="613"/>
      <c r="J25" s="613"/>
      <c r="K25" s="613"/>
      <c r="L25" s="613"/>
      <c r="M25" s="613"/>
      <c r="N25" s="613"/>
      <c r="O25" s="613"/>
      <c r="P25" s="613"/>
      <c r="Q25" s="613"/>
      <c r="R25" s="613"/>
      <c r="S25" s="613"/>
      <c r="T25" s="613"/>
      <c r="U25" s="613"/>
      <c r="V25" s="613"/>
      <c r="W25" s="613"/>
      <c r="X25" s="613"/>
      <c r="Y25" s="613"/>
      <c r="Z25" s="613"/>
      <c r="AA25" s="613"/>
      <c r="AB25" s="589"/>
      <c r="AC25" s="589"/>
      <c r="AD25" s="613"/>
      <c r="AE25" s="613"/>
      <c r="AF25" s="613"/>
      <c r="AG25" s="597"/>
    </row>
    <row r="26" spans="2:33" hidden="1" x14ac:dyDescent="0.2">
      <c r="B26" s="591"/>
      <c r="C26" s="443"/>
      <c r="D26" s="592"/>
      <c r="E26" s="600"/>
      <c r="F26" s="600"/>
      <c r="G26" s="600"/>
      <c r="H26" s="601"/>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90"/>
    </row>
    <row r="27" spans="2:33" x14ac:dyDescent="0.2">
      <c r="B27" s="550" t="s">
        <v>43</v>
      </c>
      <c r="C27" s="534"/>
      <c r="D27" s="592"/>
      <c r="E27" s="600"/>
      <c r="F27" s="600"/>
      <c r="G27" s="600"/>
      <c r="H27" s="601"/>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90"/>
    </row>
    <row r="28" spans="2:33" x14ac:dyDescent="0.2">
      <c r="B28" s="591" t="str">
        <f>IFERROR(VLOOKUP(C28,'MEG Def'!$A$42:$B$45,2),"")</f>
        <v xml:space="preserve">New Adult Group </v>
      </c>
      <c r="C28" s="443">
        <v>1</v>
      </c>
      <c r="D28" s="487"/>
      <c r="E28" s="488"/>
      <c r="F28" s="488"/>
      <c r="G28" s="488"/>
      <c r="H28" s="489"/>
      <c r="I28" s="613"/>
      <c r="J28" s="613"/>
      <c r="K28" s="613"/>
      <c r="L28" s="613"/>
      <c r="M28" s="613"/>
      <c r="N28" s="613"/>
      <c r="O28" s="613"/>
      <c r="P28" s="613"/>
      <c r="Q28" s="613"/>
      <c r="R28" s="613"/>
      <c r="S28" s="613"/>
      <c r="T28" s="613"/>
      <c r="U28" s="613"/>
      <c r="V28" s="613"/>
      <c r="W28" s="613"/>
      <c r="X28" s="613"/>
      <c r="Y28" s="613"/>
      <c r="Z28" s="613"/>
      <c r="AA28" s="613"/>
      <c r="AB28" s="589"/>
      <c r="AC28" s="589"/>
      <c r="AD28" s="613"/>
      <c r="AE28" s="613"/>
      <c r="AF28" s="613"/>
      <c r="AG28" s="597"/>
    </row>
    <row r="29" spans="2:33" hidden="1" x14ac:dyDescent="0.2">
      <c r="B29" s="591" t="str">
        <f>IFERROR(VLOOKUP(C29,'MEG Def'!$A$42:$B$45,2),"")</f>
        <v/>
      </c>
      <c r="C29" s="443"/>
      <c r="D29" s="596"/>
      <c r="E29" s="612"/>
      <c r="F29" s="612"/>
      <c r="G29" s="612"/>
      <c r="H29" s="597"/>
      <c r="I29" s="613"/>
      <c r="J29" s="613"/>
      <c r="K29" s="613"/>
      <c r="L29" s="613"/>
      <c r="M29" s="613"/>
      <c r="N29" s="613"/>
      <c r="O29" s="613"/>
      <c r="P29" s="613"/>
      <c r="Q29" s="613"/>
      <c r="R29" s="613"/>
      <c r="S29" s="613"/>
      <c r="T29" s="613"/>
      <c r="U29" s="613"/>
      <c r="V29" s="613"/>
      <c r="W29" s="613"/>
      <c r="X29" s="613"/>
      <c r="Y29" s="613"/>
      <c r="Z29" s="613"/>
      <c r="AA29" s="613"/>
      <c r="AB29" s="589"/>
      <c r="AC29" s="589"/>
      <c r="AD29" s="613"/>
      <c r="AE29" s="613"/>
      <c r="AF29" s="613"/>
      <c r="AG29" s="597"/>
    </row>
    <row r="30" spans="2:33" hidden="1" x14ac:dyDescent="0.2">
      <c r="B30" s="591" t="str">
        <f>IFERROR(VLOOKUP(C30,'MEG Def'!$A$42:$B$45,2),"")</f>
        <v/>
      </c>
      <c r="C30" s="443"/>
      <c r="D30" s="596"/>
      <c r="E30" s="612"/>
      <c r="F30" s="612"/>
      <c r="G30" s="612"/>
      <c r="H30" s="597"/>
      <c r="I30" s="613"/>
      <c r="J30" s="613"/>
      <c r="K30" s="613"/>
      <c r="L30" s="613"/>
      <c r="M30" s="613"/>
      <c r="N30" s="613"/>
      <c r="O30" s="613"/>
      <c r="P30" s="613"/>
      <c r="Q30" s="613"/>
      <c r="R30" s="613"/>
      <c r="S30" s="613"/>
      <c r="T30" s="613"/>
      <c r="U30" s="613"/>
      <c r="V30" s="613"/>
      <c r="W30" s="613"/>
      <c r="X30" s="613"/>
      <c r="Y30" s="613"/>
      <c r="Z30" s="613"/>
      <c r="AA30" s="613"/>
      <c r="AB30" s="589"/>
      <c r="AC30" s="589"/>
      <c r="AD30" s="613"/>
      <c r="AE30" s="613"/>
      <c r="AF30" s="613"/>
      <c r="AG30" s="597"/>
    </row>
    <row r="31" spans="2:33" hidden="1" x14ac:dyDescent="0.2">
      <c r="B31" s="545"/>
      <c r="C31" s="534"/>
      <c r="D31" s="592"/>
      <c r="E31" s="593"/>
      <c r="F31" s="593"/>
      <c r="G31" s="593"/>
      <c r="H31" s="594"/>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90"/>
    </row>
    <row r="32" spans="2:33" hidden="1" x14ac:dyDescent="0.2">
      <c r="B32" s="550" t="s">
        <v>80</v>
      </c>
      <c r="C32" s="534"/>
      <c r="D32" s="592"/>
      <c r="E32" s="593"/>
      <c r="F32" s="593"/>
      <c r="G32" s="593"/>
      <c r="H32" s="594"/>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90"/>
    </row>
    <row r="33" spans="2:33" hidden="1" x14ac:dyDescent="0.2">
      <c r="B33" s="591" t="str">
        <f>IFERROR(VLOOKUP(C33,'MEG Def'!$A$52:$B$55,2),"")</f>
        <v/>
      </c>
      <c r="C33" s="443"/>
      <c r="D33" s="596"/>
      <c r="E33" s="612"/>
      <c r="F33" s="612"/>
      <c r="G33" s="612"/>
      <c r="H33" s="597"/>
      <c r="I33" s="613"/>
      <c r="J33" s="613"/>
      <c r="K33" s="613"/>
      <c r="L33" s="613"/>
      <c r="M33" s="613"/>
      <c r="N33" s="613"/>
      <c r="O33" s="613"/>
      <c r="P33" s="613"/>
      <c r="Q33" s="613"/>
      <c r="R33" s="613"/>
      <c r="S33" s="613"/>
      <c r="T33" s="613"/>
      <c r="U33" s="613"/>
      <c r="V33" s="613"/>
      <c r="W33" s="613"/>
      <c r="X33" s="613"/>
      <c r="Y33" s="613"/>
      <c r="Z33" s="613"/>
      <c r="AA33" s="613"/>
      <c r="AB33" s="589"/>
      <c r="AC33" s="589"/>
      <c r="AD33" s="613"/>
      <c r="AE33" s="613"/>
      <c r="AF33" s="613"/>
      <c r="AG33" s="597"/>
    </row>
    <row r="34" spans="2:33" hidden="1" x14ac:dyDescent="0.2">
      <c r="B34" s="591" t="str">
        <f>IFERROR(VLOOKUP(C34,'MEG Def'!$A$52:$B$55,2),"")</f>
        <v/>
      </c>
      <c r="C34" s="443"/>
      <c r="D34" s="596"/>
      <c r="E34" s="612"/>
      <c r="F34" s="612"/>
      <c r="G34" s="612"/>
      <c r="H34" s="597"/>
      <c r="I34" s="613"/>
      <c r="J34" s="613"/>
      <c r="K34" s="613"/>
      <c r="L34" s="613"/>
      <c r="M34" s="613"/>
      <c r="N34" s="613"/>
      <c r="O34" s="613"/>
      <c r="P34" s="613"/>
      <c r="Q34" s="613"/>
      <c r="R34" s="613"/>
      <c r="S34" s="613"/>
      <c r="T34" s="613"/>
      <c r="U34" s="613"/>
      <c r="V34" s="613"/>
      <c r="W34" s="613"/>
      <c r="X34" s="613"/>
      <c r="Y34" s="613"/>
      <c r="Z34" s="613"/>
      <c r="AA34" s="613"/>
      <c r="AB34" s="589"/>
      <c r="AC34" s="589"/>
      <c r="AD34" s="613"/>
      <c r="AE34" s="613"/>
      <c r="AF34" s="613"/>
      <c r="AG34" s="597"/>
    </row>
    <row r="35" spans="2:33" hidden="1" x14ac:dyDescent="0.2">
      <c r="B35" s="591" t="str">
        <f>IFERROR(VLOOKUP(C35,'MEG Def'!$A$52:$B$55,2),"")</f>
        <v/>
      </c>
      <c r="C35" s="443"/>
      <c r="D35" s="596"/>
      <c r="E35" s="612"/>
      <c r="F35" s="612"/>
      <c r="G35" s="612"/>
      <c r="H35" s="597"/>
      <c r="I35" s="613"/>
      <c r="J35" s="613"/>
      <c r="K35" s="613"/>
      <c r="L35" s="613"/>
      <c r="M35" s="613"/>
      <c r="N35" s="613"/>
      <c r="O35" s="613"/>
      <c r="P35" s="613"/>
      <c r="Q35" s="613"/>
      <c r="R35" s="613"/>
      <c r="S35" s="613"/>
      <c r="T35" s="613"/>
      <c r="U35" s="613"/>
      <c r="V35" s="613"/>
      <c r="W35" s="613"/>
      <c r="X35" s="613"/>
      <c r="Y35" s="613"/>
      <c r="Z35" s="613"/>
      <c r="AA35" s="613"/>
      <c r="AB35" s="589"/>
      <c r="AC35" s="589"/>
      <c r="AD35" s="613"/>
      <c r="AE35" s="613"/>
      <c r="AF35" s="613"/>
      <c r="AG35" s="597"/>
    </row>
    <row r="36" spans="2:33" ht="13.5" thickBot="1" x14ac:dyDescent="0.25">
      <c r="B36" s="556"/>
      <c r="C36" s="557"/>
      <c r="D36" s="614"/>
      <c r="E36" s="615"/>
      <c r="F36" s="615"/>
      <c r="G36" s="615"/>
      <c r="H36" s="616"/>
      <c r="I36" s="606"/>
      <c r="J36" s="606"/>
      <c r="K36" s="606"/>
      <c r="L36" s="606"/>
      <c r="M36" s="606"/>
      <c r="N36" s="606"/>
      <c r="O36" s="606"/>
      <c r="P36" s="606"/>
      <c r="Q36" s="606"/>
      <c r="R36" s="606"/>
      <c r="S36" s="606"/>
      <c r="T36" s="606"/>
      <c r="U36" s="606"/>
      <c r="V36" s="606"/>
      <c r="W36" s="606"/>
      <c r="X36" s="606"/>
      <c r="Y36" s="606"/>
      <c r="Z36" s="606"/>
      <c r="AA36" s="606"/>
      <c r="AB36" s="606"/>
      <c r="AC36" s="606"/>
      <c r="AD36" s="606"/>
      <c r="AE36" s="606"/>
      <c r="AF36" s="606"/>
      <c r="AG36" s="607"/>
    </row>
  </sheetData>
  <sheetProtection algorithmName="SHA-512" hashValue="az+xnA1LhJSk29ItQ3lzi4pkllvSLvhfvbMU3G+63taJN8EpH2b7MtFa1RZZhrz7oX020RP8ppbedPScy5DnkQ==" saltValue="UOTlBXR5zLi5Kf7qVWsLNA=="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heetViews>
  <sheetFormatPr defaultColWidth="8.7109375" defaultRowHeight="12.75" x14ac:dyDescent="0.2"/>
  <cols>
    <col min="2" max="2" width="42.85546875" customWidth="1"/>
    <col min="3" max="3" width="4.85546875" style="5" customWidth="1"/>
    <col min="4" max="8" width="15.5703125" customWidth="1"/>
    <col min="9" max="33" width="15.5703125" hidden="1" customWidth="1"/>
  </cols>
  <sheetData>
    <row r="1" spans="1:34" ht="28.5" customHeight="1" x14ac:dyDescent="0.2">
      <c r="A1" s="46"/>
      <c r="B1" s="46"/>
      <c r="C1" s="46"/>
    </row>
    <row r="3" spans="1:34" ht="15" x14ac:dyDescent="0.25">
      <c r="B3" s="240" t="s">
        <v>15</v>
      </c>
    </row>
    <row r="5" spans="1:34" ht="13.5" thickBot="1" x14ac:dyDescent="0.25">
      <c r="B5" s="2"/>
      <c r="C5" s="4"/>
    </row>
    <row r="6" spans="1:34" x14ac:dyDescent="0.2">
      <c r="B6" s="27"/>
      <c r="C6" s="32"/>
      <c r="D6" s="43" t="s">
        <v>0</v>
      </c>
      <c r="E6" s="35"/>
      <c r="F6" s="35"/>
      <c r="G6" s="35"/>
      <c r="H6" s="420"/>
      <c r="I6" s="40"/>
      <c r="J6" s="40"/>
      <c r="K6" s="40"/>
      <c r="L6" s="40"/>
      <c r="M6" s="40"/>
      <c r="N6" s="40"/>
      <c r="O6" s="40"/>
      <c r="P6" s="40"/>
      <c r="Q6" s="40"/>
      <c r="R6" s="40"/>
      <c r="S6" s="40"/>
      <c r="T6" s="40"/>
      <c r="U6" s="40"/>
      <c r="V6" s="40"/>
      <c r="W6" s="40"/>
      <c r="X6" s="40"/>
      <c r="Y6" s="40"/>
      <c r="Z6" s="40"/>
      <c r="AA6" s="40"/>
      <c r="AB6" s="40"/>
      <c r="AC6" s="40"/>
      <c r="AD6" s="40"/>
      <c r="AE6" s="40"/>
      <c r="AF6" s="40"/>
      <c r="AG6" s="44"/>
    </row>
    <row r="7" spans="1:34" ht="13.5" thickBot="1" x14ac:dyDescent="0.25">
      <c r="B7" s="29"/>
      <c r="C7" s="57"/>
      <c r="D7" s="121">
        <f>'DY Def'!B$5</f>
        <v>1</v>
      </c>
      <c r="E7" s="413">
        <f>'DY Def'!C$5</f>
        <v>2</v>
      </c>
      <c r="F7" s="413">
        <f>'DY Def'!D$5</f>
        <v>3</v>
      </c>
      <c r="G7" s="413">
        <f>'DY Def'!E$5</f>
        <v>4</v>
      </c>
      <c r="H7" s="337">
        <f>'DY Def'!F$5</f>
        <v>5</v>
      </c>
      <c r="I7" s="122">
        <f>'DY Def'!G$5</f>
        <v>6</v>
      </c>
      <c r="J7" s="122">
        <f>'DY Def'!H$5</f>
        <v>7</v>
      </c>
      <c r="K7" s="122">
        <f>'DY Def'!I$5</f>
        <v>8</v>
      </c>
      <c r="L7" s="122">
        <f>'DY Def'!J$5</f>
        <v>9</v>
      </c>
      <c r="M7" s="122">
        <f>'DY Def'!K$5</f>
        <v>10</v>
      </c>
      <c r="N7" s="122">
        <f>'DY Def'!L$5</f>
        <v>11</v>
      </c>
      <c r="O7" s="122">
        <f>'DY Def'!M$5</f>
        <v>12</v>
      </c>
      <c r="P7" s="122">
        <f>'DY Def'!N$5</f>
        <v>13</v>
      </c>
      <c r="Q7" s="122">
        <f>'DY Def'!O$5</f>
        <v>14</v>
      </c>
      <c r="R7" s="122">
        <f>'DY Def'!P$5</f>
        <v>15</v>
      </c>
      <c r="S7" s="122">
        <f>'DY Def'!Q$5</f>
        <v>16</v>
      </c>
      <c r="T7" s="122">
        <f>'DY Def'!R$5</f>
        <v>17</v>
      </c>
      <c r="U7" s="122">
        <f>'DY Def'!S$5</f>
        <v>18</v>
      </c>
      <c r="V7" s="122">
        <f>'DY Def'!T$5</f>
        <v>19</v>
      </c>
      <c r="W7" s="122">
        <f>'DY Def'!U$5</f>
        <v>20</v>
      </c>
      <c r="X7" s="122">
        <f>'DY Def'!V$5</f>
        <v>21</v>
      </c>
      <c r="Y7" s="122">
        <f>'DY Def'!W$5</f>
        <v>22</v>
      </c>
      <c r="Z7" s="122">
        <f>'DY Def'!X$5</f>
        <v>23</v>
      </c>
      <c r="AA7" s="122">
        <f>'DY Def'!Y$5</f>
        <v>24</v>
      </c>
      <c r="AB7" s="122">
        <f>'DY Def'!Z$5</f>
        <v>25</v>
      </c>
      <c r="AC7" s="122">
        <f>'DY Def'!AA$5</f>
        <v>26</v>
      </c>
      <c r="AD7" s="122">
        <f>'DY Def'!AB$5</f>
        <v>27</v>
      </c>
      <c r="AE7" s="122">
        <f>'DY Def'!AC$5</f>
        <v>28</v>
      </c>
      <c r="AF7" s="122">
        <f>'DY Def'!AD$5</f>
        <v>29</v>
      </c>
      <c r="AG7" s="337">
        <f>'DY Def'!AE$5</f>
        <v>30</v>
      </c>
      <c r="AH7" s="23">
        <f>'DY Def'!AF$5</f>
        <v>0</v>
      </c>
    </row>
    <row r="8" spans="1:34" x14ac:dyDescent="0.2">
      <c r="B8" s="29"/>
      <c r="C8" s="57"/>
      <c r="D8" s="109"/>
      <c r="E8" s="110"/>
      <c r="F8" s="110"/>
      <c r="G8" s="110"/>
      <c r="H8" s="42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2"/>
    </row>
    <row r="9" spans="1:34" hidden="1" x14ac:dyDescent="0.2">
      <c r="B9" s="30" t="s">
        <v>84</v>
      </c>
      <c r="C9" s="21"/>
      <c r="D9" s="269"/>
      <c r="E9" s="422"/>
      <c r="F9" s="422"/>
      <c r="G9" s="422"/>
      <c r="H9" s="271"/>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1"/>
    </row>
    <row r="10" spans="1:34" hidden="1" x14ac:dyDescent="0.2">
      <c r="B10" s="25" t="str">
        <f>IFERROR(VLOOKUP(C10,'MEG Def'!$A$7:$B$12,2),"")</f>
        <v/>
      </c>
      <c r="C10" s="58"/>
      <c r="D10" s="87">
        <f>SUMIF('MemMon Actual'!$B$14:$B$36,$B10,'MemMon Actual'!D$14:D$36)+SUMIF('MemMon Projected'!$B$14:$B$36,$B10,'MemMon Projected'!D$14:D$36)</f>
        <v>0</v>
      </c>
      <c r="E10" s="423">
        <f>SUMIF('MemMon Actual'!$B$14:$B$36,$B10,'MemMon Actual'!E$14:E$36)+SUMIF('MemMon Projected'!$B$14:$B$36,$B10,'MemMon Projected'!E$14:E$36)</f>
        <v>0</v>
      </c>
      <c r="F10" s="423">
        <f>SUMIF('MemMon Actual'!$B$14:$B$36,$B10,'MemMon Actual'!F$14:F$36)+SUMIF('MemMon Projected'!$B$14:$B$36,$B10,'MemMon Projected'!F$14:F$36)</f>
        <v>0</v>
      </c>
      <c r="G10" s="423">
        <f>SUMIF('MemMon Actual'!$B$14:$B$36,$B10,'MemMon Actual'!G$14:G$36)+SUMIF('MemMon Projected'!$B$14:$B$36,$B10,'MemMon Projected'!G$14:G$36)</f>
        <v>0</v>
      </c>
      <c r="H10" s="272">
        <f>SUMIF('MemMon Actual'!$B$14:$B$36,$B10,'MemMon Actual'!H$14:H$36)+SUMIF('MemMon Projected'!$B$14:$B$36,$B10,'MemMon Projected'!H$14:H$36)</f>
        <v>0</v>
      </c>
      <c r="I10" s="88">
        <f>SUMIF('MemMon Actual'!$B$14:$B$36,$B10,'MemMon Actual'!I$14:I$36)+SUMIF('MemMon Projected'!$B$14:$B$36,$B10,'MemMon Projected'!I$14:I$36)</f>
        <v>0</v>
      </c>
      <c r="J10" s="88">
        <f>SUMIF('MemMon Actual'!$B$14:$B$36,$B10,'MemMon Actual'!J$14:J$36)+SUMIF('MemMon Projected'!$B$14:$B$36,$B10,'MemMon Projected'!J$14:J$36)</f>
        <v>0</v>
      </c>
      <c r="K10" s="88">
        <f>SUMIF('MemMon Actual'!$B$14:$B$36,$B10,'MemMon Actual'!K$14:K$36)+SUMIF('MemMon Projected'!$B$14:$B$36,$B10,'MemMon Projected'!K$14:K$36)</f>
        <v>0</v>
      </c>
      <c r="L10" s="88">
        <f>SUMIF('MemMon Actual'!$B$14:$B$36,$B10,'MemMon Actual'!L$14:L$36)+SUMIF('MemMon Projected'!$B$14:$B$36,$B10,'MemMon Projected'!L$14:L$36)</f>
        <v>0</v>
      </c>
      <c r="M10" s="88">
        <f>SUMIF('MemMon Actual'!$B$14:$B$36,$B10,'MemMon Actual'!M$14:M$36)+SUMIF('MemMon Projected'!$B$14:$B$36,$B10,'MemMon Projected'!M$14:M$36)</f>
        <v>0</v>
      </c>
      <c r="N10" s="88">
        <f>SUMIF('MemMon Actual'!$B$14:$B$36,$B10,'MemMon Actual'!N$14:N$36)+SUMIF('MemMon Projected'!$B$14:$B$36,$B10,'MemMon Projected'!N$14:N$36)</f>
        <v>0</v>
      </c>
      <c r="O10" s="88">
        <f>SUMIF('MemMon Actual'!$B$14:$B$36,$B10,'MemMon Actual'!O$14:O$36)+SUMIF('MemMon Projected'!$B$14:$B$36,$B10,'MemMon Projected'!O$14:O$36)</f>
        <v>0</v>
      </c>
      <c r="P10" s="88">
        <f>SUMIF('MemMon Actual'!$B$14:$B$36,$B10,'MemMon Actual'!P$14:P$36)+SUMIF('MemMon Projected'!$B$14:$B$36,$B10,'MemMon Projected'!P$14:P$36)</f>
        <v>0</v>
      </c>
      <c r="Q10" s="88">
        <f>SUMIF('MemMon Actual'!$B$14:$B$36,$B10,'MemMon Actual'!Q$14:Q$36)+SUMIF('MemMon Projected'!$B$14:$B$36,$B10,'MemMon Projected'!Q$14:Q$36)</f>
        <v>0</v>
      </c>
      <c r="R10" s="88">
        <f>SUMIF('MemMon Actual'!$B$14:$B$36,$B10,'MemMon Actual'!R$14:R$36)+SUMIF('MemMon Projected'!$B$14:$B$36,$B10,'MemMon Projected'!R$14:R$36)</f>
        <v>0</v>
      </c>
      <c r="S10" s="88">
        <f>SUMIF('MemMon Actual'!$B$14:$B$36,$B10,'MemMon Actual'!S$14:S$36)+SUMIF('MemMon Projected'!$B$14:$B$36,$B10,'MemMon Projected'!S$14:S$36)</f>
        <v>0</v>
      </c>
      <c r="T10" s="88">
        <f>SUMIF('MemMon Actual'!$B$14:$B$36,$B10,'MemMon Actual'!T$14:T$36)+SUMIF('MemMon Projected'!$B$14:$B$36,$B10,'MemMon Projected'!T$14:T$36)</f>
        <v>0</v>
      </c>
      <c r="U10" s="88">
        <f>SUMIF('MemMon Actual'!$B$14:$B$36,$B10,'MemMon Actual'!U$14:U$36)+SUMIF('MemMon Projected'!$B$14:$B$36,$B10,'MemMon Projected'!U$14:U$36)</f>
        <v>0</v>
      </c>
      <c r="V10" s="88">
        <f>SUMIF('MemMon Actual'!$B$14:$B$36,$B10,'MemMon Actual'!V$14:V$36)+SUMIF('MemMon Projected'!$B$14:$B$36,$B10,'MemMon Projected'!V$14:V$36)</f>
        <v>0</v>
      </c>
      <c r="W10" s="88">
        <f>SUMIF('MemMon Actual'!$B$14:$B$36,$B10,'MemMon Actual'!W$14:W$36)+SUMIF('MemMon Projected'!$B$14:$B$36,$B10,'MemMon Projected'!W$14:W$36)</f>
        <v>0</v>
      </c>
      <c r="X10" s="88">
        <f>SUMIF('MemMon Actual'!$B$14:$B$36,$B10,'MemMon Actual'!X$14:X$36)+SUMIF('MemMon Projected'!$B$14:$B$36,$B10,'MemMon Projected'!X$14:X$36)</f>
        <v>0</v>
      </c>
      <c r="Y10" s="88">
        <f>SUMIF('MemMon Actual'!$B$14:$B$36,$B10,'MemMon Actual'!Y$14:Y$36)+SUMIF('MemMon Projected'!$B$14:$B$36,$B10,'MemMon Projected'!Y$14:Y$36)</f>
        <v>0</v>
      </c>
      <c r="Z10" s="88">
        <f>SUMIF('MemMon Actual'!$B$14:$B$36,$B10,'MemMon Actual'!Z$14:Z$36)+SUMIF('MemMon Projected'!$B$14:$B$36,$B10,'MemMon Projected'!Z$14:Z$36)</f>
        <v>0</v>
      </c>
      <c r="AA10" s="88">
        <f>SUMIF('MemMon Actual'!$B$14:$B$36,$B10,'MemMon Actual'!AA$14:AA$36)+SUMIF('MemMon Projected'!$B$14:$B$36,$B10,'MemMon Projected'!AA$14:AA$36)</f>
        <v>0</v>
      </c>
      <c r="AB10" s="88">
        <f>SUMIF('MemMon Actual'!$B$14:$B$36,$B10,'MemMon Actual'!AB$14:AB$36)+SUMIF('MemMon Projected'!$B$14:$B$36,$B10,'MemMon Projected'!AB$14:AB$36)</f>
        <v>0</v>
      </c>
      <c r="AC10" s="88">
        <f>SUMIF('MemMon Actual'!$B$14:$B$36,$B10,'MemMon Actual'!AC$14:AC$36)+SUMIF('MemMon Projected'!$B$14:$B$36,$B10,'MemMon Projected'!AC$14:AC$36)</f>
        <v>0</v>
      </c>
      <c r="AD10" s="88">
        <f>SUMIF('MemMon Actual'!$B$14:$B$36,$B10,'MemMon Actual'!AD$14:AD$36)+SUMIF('MemMon Projected'!$B$14:$B$36,$B10,'MemMon Projected'!AD$14:AD$36)</f>
        <v>0</v>
      </c>
      <c r="AE10" s="88">
        <f>SUMIF('MemMon Actual'!$B$14:$B$36,$B10,'MemMon Actual'!AE$14:AE$36)+SUMIF('MemMon Projected'!$B$14:$B$36,$B10,'MemMon Projected'!AE$14:AE$36)</f>
        <v>0</v>
      </c>
      <c r="AF10" s="88">
        <f>SUMIF('MemMon Actual'!$B$14:$B$36,$B10,'MemMon Actual'!AF$14:AF$36)+SUMIF('MemMon Projected'!$B$14:$B$36,$B10,'MemMon Projected'!AF$14:AF$36)</f>
        <v>0</v>
      </c>
      <c r="AG10" s="272">
        <f>SUMIF('MemMon Actual'!$B$14:$B$36,$B10,'MemMon Actual'!AG$14:AG$36)+SUMIF('MemMon Projected'!$B$14:$B$36,$B10,'MemMon Projected'!AG$14:AG$36)</f>
        <v>0</v>
      </c>
    </row>
    <row r="11" spans="1:34" hidden="1" x14ac:dyDescent="0.2">
      <c r="B11" s="25" t="str">
        <f>IFERROR(VLOOKUP(C11,'MEG Def'!$A$7:$B$12,2),"")</f>
        <v/>
      </c>
      <c r="C11" s="58"/>
      <c r="D11" s="87">
        <f>SUMIF('MemMon Actual'!$B$14:$B$36,$B11,'MemMon Actual'!D$14:D$36)+SUMIF('MemMon Projected'!$B$14:$B$36,$B11,'MemMon Projected'!D$14:D$36)</f>
        <v>0</v>
      </c>
      <c r="E11" s="423">
        <f>SUMIF('MemMon Actual'!$B$14:$B$36,$B11,'MemMon Actual'!E$14:E$36)+SUMIF('MemMon Projected'!$B$14:$B$36,$B11,'MemMon Projected'!E$14:E$36)</f>
        <v>0</v>
      </c>
      <c r="F11" s="423">
        <f>SUMIF('MemMon Actual'!$B$14:$B$36,$B11,'MemMon Actual'!F$14:F$36)+SUMIF('MemMon Projected'!$B$14:$B$36,$B11,'MemMon Projected'!F$14:F$36)</f>
        <v>0</v>
      </c>
      <c r="G11" s="423">
        <f>SUMIF('MemMon Actual'!$B$14:$B$36,$B11,'MemMon Actual'!G$14:G$36)+SUMIF('MemMon Projected'!$B$14:$B$36,$B11,'MemMon Projected'!G$14:G$36)</f>
        <v>0</v>
      </c>
      <c r="H11" s="272">
        <f>SUMIF('MemMon Actual'!$B$14:$B$36,$B11,'MemMon Actual'!H$14:H$36)+SUMIF('MemMon Projected'!$B$14:$B$36,$B11,'MemMon Projected'!H$14:H$36)</f>
        <v>0</v>
      </c>
      <c r="I11" s="88">
        <f>SUMIF('MemMon Actual'!$B$14:$B$36,$B11,'MemMon Actual'!I$14:I$36)+SUMIF('MemMon Projected'!$B$14:$B$36,$B11,'MemMon Projected'!I$14:I$36)</f>
        <v>0</v>
      </c>
      <c r="J11" s="88">
        <f>SUMIF('MemMon Actual'!$B$14:$B$36,$B11,'MemMon Actual'!J$14:J$36)+SUMIF('MemMon Projected'!$B$14:$B$36,$B11,'MemMon Projected'!J$14:J$36)</f>
        <v>0</v>
      </c>
      <c r="K11" s="88">
        <f>SUMIF('MemMon Actual'!$B$14:$B$36,$B11,'MemMon Actual'!K$14:K$36)+SUMIF('MemMon Projected'!$B$14:$B$36,$B11,'MemMon Projected'!K$14:K$36)</f>
        <v>0</v>
      </c>
      <c r="L11" s="88">
        <f>SUMIF('MemMon Actual'!$B$14:$B$36,$B11,'MemMon Actual'!L$14:L$36)+SUMIF('MemMon Projected'!$B$14:$B$36,$B11,'MemMon Projected'!L$14:L$36)</f>
        <v>0</v>
      </c>
      <c r="M11" s="88">
        <f>SUMIF('MemMon Actual'!$B$14:$B$36,$B11,'MemMon Actual'!M$14:M$36)+SUMIF('MemMon Projected'!$B$14:$B$36,$B11,'MemMon Projected'!M$14:M$36)</f>
        <v>0</v>
      </c>
      <c r="N11" s="88">
        <f>SUMIF('MemMon Actual'!$B$14:$B$36,$B11,'MemMon Actual'!N$14:N$36)+SUMIF('MemMon Projected'!$B$14:$B$36,$B11,'MemMon Projected'!N$14:N$36)</f>
        <v>0</v>
      </c>
      <c r="O11" s="88">
        <f>SUMIF('MemMon Actual'!$B$14:$B$36,$B11,'MemMon Actual'!O$14:O$36)+SUMIF('MemMon Projected'!$B$14:$B$36,$B11,'MemMon Projected'!O$14:O$36)</f>
        <v>0</v>
      </c>
      <c r="P11" s="88">
        <f>SUMIF('MemMon Actual'!$B$14:$B$36,$B11,'MemMon Actual'!P$14:P$36)+SUMIF('MemMon Projected'!$B$14:$B$36,$B11,'MemMon Projected'!P$14:P$36)</f>
        <v>0</v>
      </c>
      <c r="Q11" s="88">
        <f>SUMIF('MemMon Actual'!$B$14:$B$36,$B11,'MemMon Actual'!Q$14:Q$36)+SUMIF('MemMon Projected'!$B$14:$B$36,$B11,'MemMon Projected'!Q$14:Q$36)</f>
        <v>0</v>
      </c>
      <c r="R11" s="88">
        <f>SUMIF('MemMon Actual'!$B$14:$B$36,$B11,'MemMon Actual'!R$14:R$36)+SUMIF('MemMon Projected'!$B$14:$B$36,$B11,'MemMon Projected'!R$14:R$36)</f>
        <v>0</v>
      </c>
      <c r="S11" s="88">
        <f>SUMIF('MemMon Actual'!$B$14:$B$36,$B11,'MemMon Actual'!S$14:S$36)+SUMIF('MemMon Projected'!$B$14:$B$36,$B11,'MemMon Projected'!S$14:S$36)</f>
        <v>0</v>
      </c>
      <c r="T11" s="88">
        <f>SUMIF('MemMon Actual'!$B$14:$B$36,$B11,'MemMon Actual'!T$14:T$36)+SUMIF('MemMon Projected'!$B$14:$B$36,$B11,'MemMon Projected'!T$14:T$36)</f>
        <v>0</v>
      </c>
      <c r="U11" s="88">
        <f>SUMIF('MemMon Actual'!$B$14:$B$36,$B11,'MemMon Actual'!U$14:U$36)+SUMIF('MemMon Projected'!$B$14:$B$36,$B11,'MemMon Projected'!U$14:U$36)</f>
        <v>0</v>
      </c>
      <c r="V11" s="88">
        <f>SUMIF('MemMon Actual'!$B$14:$B$36,$B11,'MemMon Actual'!V$14:V$36)+SUMIF('MemMon Projected'!$B$14:$B$36,$B11,'MemMon Projected'!V$14:V$36)</f>
        <v>0</v>
      </c>
      <c r="W11" s="88">
        <f>SUMIF('MemMon Actual'!$B$14:$B$36,$B11,'MemMon Actual'!W$14:W$36)+SUMIF('MemMon Projected'!$B$14:$B$36,$B11,'MemMon Projected'!W$14:W$36)</f>
        <v>0</v>
      </c>
      <c r="X11" s="88">
        <f>SUMIF('MemMon Actual'!$B$14:$B$36,$B11,'MemMon Actual'!X$14:X$36)+SUMIF('MemMon Projected'!$B$14:$B$36,$B11,'MemMon Projected'!X$14:X$36)</f>
        <v>0</v>
      </c>
      <c r="Y11" s="88">
        <f>SUMIF('MemMon Actual'!$B$14:$B$36,$B11,'MemMon Actual'!Y$14:Y$36)+SUMIF('MemMon Projected'!$B$14:$B$36,$B11,'MemMon Projected'!Y$14:Y$36)</f>
        <v>0</v>
      </c>
      <c r="Z11" s="88">
        <f>SUMIF('MemMon Actual'!$B$14:$B$36,$B11,'MemMon Actual'!Z$14:Z$36)+SUMIF('MemMon Projected'!$B$14:$B$36,$B11,'MemMon Projected'!Z$14:Z$36)</f>
        <v>0</v>
      </c>
      <c r="AA11" s="88">
        <f>SUMIF('MemMon Actual'!$B$14:$B$36,$B11,'MemMon Actual'!AA$14:AA$36)+SUMIF('MemMon Projected'!$B$14:$B$36,$B11,'MemMon Projected'!AA$14:AA$36)</f>
        <v>0</v>
      </c>
      <c r="AB11" s="88">
        <f>SUMIF('MemMon Actual'!$B$14:$B$36,$B11,'MemMon Actual'!AB$14:AB$36)+SUMIF('MemMon Projected'!$B$14:$B$36,$B11,'MemMon Projected'!AB$14:AB$36)</f>
        <v>0</v>
      </c>
      <c r="AC11" s="88">
        <f>SUMIF('MemMon Actual'!$B$14:$B$36,$B11,'MemMon Actual'!AC$14:AC$36)+SUMIF('MemMon Projected'!$B$14:$B$36,$B11,'MemMon Projected'!AC$14:AC$36)</f>
        <v>0</v>
      </c>
      <c r="AD11" s="88">
        <f>SUMIF('MemMon Actual'!$B$14:$B$36,$B11,'MemMon Actual'!AD$14:AD$36)+SUMIF('MemMon Projected'!$B$14:$B$36,$B11,'MemMon Projected'!AD$14:AD$36)</f>
        <v>0</v>
      </c>
      <c r="AE11" s="88">
        <f>SUMIF('MemMon Actual'!$B$14:$B$36,$B11,'MemMon Actual'!AE$14:AE$36)+SUMIF('MemMon Projected'!$B$14:$B$36,$B11,'MemMon Projected'!AE$14:AE$36)</f>
        <v>0</v>
      </c>
      <c r="AF11" s="88">
        <f>SUMIF('MemMon Actual'!$B$14:$B$36,$B11,'MemMon Actual'!AF$14:AF$36)+SUMIF('MemMon Projected'!$B$14:$B$36,$B11,'MemMon Projected'!AF$14:AF$36)</f>
        <v>0</v>
      </c>
      <c r="AG11" s="272">
        <f>SUMIF('MemMon Actual'!$B$14:$B$36,$B11,'MemMon Actual'!AG$14:AG$36)+SUMIF('MemMon Projected'!$B$14:$B$36,$B11,'MemMon Projected'!AG$14:AG$36)</f>
        <v>0</v>
      </c>
    </row>
    <row r="12" spans="1:34" hidden="1" x14ac:dyDescent="0.2">
      <c r="B12" s="25" t="str">
        <f>IFERROR(VLOOKUP(C12,'MEG Def'!$A$7:$B$12,2),"")</f>
        <v/>
      </c>
      <c r="C12" s="58"/>
      <c r="D12" s="87">
        <f>SUMIF('MemMon Actual'!$B$14:$B$36,$B12,'MemMon Actual'!D$14:D$36)+SUMIF('MemMon Projected'!$B$14:$B$36,$B12,'MemMon Projected'!D$14:D$36)</f>
        <v>0</v>
      </c>
      <c r="E12" s="423">
        <f>SUMIF('MemMon Actual'!$B$14:$B$36,$B12,'MemMon Actual'!E$14:E$36)+SUMIF('MemMon Projected'!$B$14:$B$36,$B12,'MemMon Projected'!E$14:E$36)</f>
        <v>0</v>
      </c>
      <c r="F12" s="423">
        <f>SUMIF('MemMon Actual'!$B$14:$B$36,$B12,'MemMon Actual'!F$14:F$36)+SUMIF('MemMon Projected'!$B$14:$B$36,$B12,'MemMon Projected'!F$14:F$36)</f>
        <v>0</v>
      </c>
      <c r="G12" s="423">
        <f>SUMIF('MemMon Actual'!$B$14:$B$36,$B12,'MemMon Actual'!G$14:G$36)+SUMIF('MemMon Projected'!$B$14:$B$36,$B12,'MemMon Projected'!G$14:G$36)</f>
        <v>0</v>
      </c>
      <c r="H12" s="272">
        <f>SUMIF('MemMon Actual'!$B$14:$B$36,$B12,'MemMon Actual'!H$14:H$36)+SUMIF('MemMon Projected'!$B$14:$B$36,$B12,'MemMon Projected'!H$14:H$36)</f>
        <v>0</v>
      </c>
      <c r="I12" s="88">
        <f>SUMIF('MemMon Actual'!$B$14:$B$36,$B12,'MemMon Actual'!I$14:I$36)+SUMIF('MemMon Projected'!$B$14:$B$36,$B12,'MemMon Projected'!I$14:I$36)</f>
        <v>0</v>
      </c>
      <c r="J12" s="88">
        <f>SUMIF('MemMon Actual'!$B$14:$B$36,$B12,'MemMon Actual'!J$14:J$36)+SUMIF('MemMon Projected'!$B$14:$B$36,$B12,'MemMon Projected'!J$14:J$36)</f>
        <v>0</v>
      </c>
      <c r="K12" s="88">
        <f>SUMIF('MemMon Actual'!$B$14:$B$36,$B12,'MemMon Actual'!K$14:K$36)+SUMIF('MemMon Projected'!$B$14:$B$36,$B12,'MemMon Projected'!K$14:K$36)</f>
        <v>0</v>
      </c>
      <c r="L12" s="88">
        <f>SUMIF('MemMon Actual'!$B$14:$B$36,$B12,'MemMon Actual'!L$14:L$36)+SUMIF('MemMon Projected'!$B$14:$B$36,$B12,'MemMon Projected'!L$14:L$36)</f>
        <v>0</v>
      </c>
      <c r="M12" s="88">
        <f>SUMIF('MemMon Actual'!$B$14:$B$36,$B12,'MemMon Actual'!M$14:M$36)+SUMIF('MemMon Projected'!$B$14:$B$36,$B12,'MemMon Projected'!M$14:M$36)</f>
        <v>0</v>
      </c>
      <c r="N12" s="88">
        <f>SUMIF('MemMon Actual'!$B$14:$B$36,$B12,'MemMon Actual'!N$14:N$36)+SUMIF('MemMon Projected'!$B$14:$B$36,$B12,'MemMon Projected'!N$14:N$36)</f>
        <v>0</v>
      </c>
      <c r="O12" s="88">
        <f>SUMIF('MemMon Actual'!$B$14:$B$36,$B12,'MemMon Actual'!O$14:O$36)+SUMIF('MemMon Projected'!$B$14:$B$36,$B12,'MemMon Projected'!O$14:O$36)</f>
        <v>0</v>
      </c>
      <c r="P12" s="88">
        <f>SUMIF('MemMon Actual'!$B$14:$B$36,$B12,'MemMon Actual'!P$14:P$36)+SUMIF('MemMon Projected'!$B$14:$B$36,$B12,'MemMon Projected'!P$14:P$36)</f>
        <v>0</v>
      </c>
      <c r="Q12" s="88">
        <f>SUMIF('MemMon Actual'!$B$14:$B$36,$B12,'MemMon Actual'!Q$14:Q$36)+SUMIF('MemMon Projected'!$B$14:$B$36,$B12,'MemMon Projected'!Q$14:Q$36)</f>
        <v>0</v>
      </c>
      <c r="R12" s="88">
        <f>SUMIF('MemMon Actual'!$B$14:$B$36,$B12,'MemMon Actual'!R$14:R$36)+SUMIF('MemMon Projected'!$B$14:$B$36,$B12,'MemMon Projected'!R$14:R$36)</f>
        <v>0</v>
      </c>
      <c r="S12" s="88">
        <f>SUMIF('MemMon Actual'!$B$14:$B$36,$B12,'MemMon Actual'!S$14:S$36)+SUMIF('MemMon Projected'!$B$14:$B$36,$B12,'MemMon Projected'!S$14:S$36)</f>
        <v>0</v>
      </c>
      <c r="T12" s="88">
        <f>SUMIF('MemMon Actual'!$B$14:$B$36,$B12,'MemMon Actual'!T$14:T$36)+SUMIF('MemMon Projected'!$B$14:$B$36,$B12,'MemMon Projected'!T$14:T$36)</f>
        <v>0</v>
      </c>
      <c r="U12" s="88">
        <f>SUMIF('MemMon Actual'!$B$14:$B$36,$B12,'MemMon Actual'!U$14:U$36)+SUMIF('MemMon Projected'!$B$14:$B$36,$B12,'MemMon Projected'!U$14:U$36)</f>
        <v>0</v>
      </c>
      <c r="V12" s="88">
        <f>SUMIF('MemMon Actual'!$B$14:$B$36,$B12,'MemMon Actual'!V$14:V$36)+SUMIF('MemMon Projected'!$B$14:$B$36,$B12,'MemMon Projected'!V$14:V$36)</f>
        <v>0</v>
      </c>
      <c r="W12" s="88">
        <f>SUMIF('MemMon Actual'!$B$14:$B$36,$B12,'MemMon Actual'!W$14:W$36)+SUMIF('MemMon Projected'!$B$14:$B$36,$B12,'MemMon Projected'!W$14:W$36)</f>
        <v>0</v>
      </c>
      <c r="X12" s="88">
        <f>SUMIF('MemMon Actual'!$B$14:$B$36,$B12,'MemMon Actual'!X$14:X$36)+SUMIF('MemMon Projected'!$B$14:$B$36,$B12,'MemMon Projected'!X$14:X$36)</f>
        <v>0</v>
      </c>
      <c r="Y12" s="88">
        <f>SUMIF('MemMon Actual'!$B$14:$B$36,$B12,'MemMon Actual'!Y$14:Y$36)+SUMIF('MemMon Projected'!$B$14:$B$36,$B12,'MemMon Projected'!Y$14:Y$36)</f>
        <v>0</v>
      </c>
      <c r="Z12" s="88">
        <f>SUMIF('MemMon Actual'!$B$14:$B$36,$B12,'MemMon Actual'!Z$14:Z$36)+SUMIF('MemMon Projected'!$B$14:$B$36,$B12,'MemMon Projected'!Z$14:Z$36)</f>
        <v>0</v>
      </c>
      <c r="AA12" s="88">
        <f>SUMIF('MemMon Actual'!$B$14:$B$36,$B12,'MemMon Actual'!AA$14:AA$36)+SUMIF('MemMon Projected'!$B$14:$B$36,$B12,'MemMon Projected'!AA$14:AA$36)</f>
        <v>0</v>
      </c>
      <c r="AB12" s="88">
        <f>SUMIF('MemMon Actual'!$B$14:$B$36,$B12,'MemMon Actual'!AB$14:AB$36)+SUMIF('MemMon Projected'!$B$14:$B$36,$B12,'MemMon Projected'!AB$14:AB$36)</f>
        <v>0</v>
      </c>
      <c r="AC12" s="88">
        <f>SUMIF('MemMon Actual'!$B$14:$B$36,$B12,'MemMon Actual'!AC$14:AC$36)+SUMIF('MemMon Projected'!$B$14:$B$36,$B12,'MemMon Projected'!AC$14:AC$36)</f>
        <v>0</v>
      </c>
      <c r="AD12" s="88">
        <f>SUMIF('MemMon Actual'!$B$14:$B$36,$B12,'MemMon Actual'!AD$14:AD$36)+SUMIF('MemMon Projected'!$B$14:$B$36,$B12,'MemMon Projected'!AD$14:AD$36)</f>
        <v>0</v>
      </c>
      <c r="AE12" s="88">
        <f>SUMIF('MemMon Actual'!$B$14:$B$36,$B12,'MemMon Actual'!AE$14:AE$36)+SUMIF('MemMon Projected'!$B$14:$B$36,$B12,'MemMon Projected'!AE$14:AE$36)</f>
        <v>0</v>
      </c>
      <c r="AF12" s="88">
        <f>SUMIF('MemMon Actual'!$B$14:$B$36,$B12,'MemMon Actual'!AF$14:AF$36)+SUMIF('MemMon Projected'!$B$14:$B$36,$B12,'MemMon Projected'!AF$14:AF$36)</f>
        <v>0</v>
      </c>
      <c r="AG12" s="272">
        <f>SUMIF('MemMon Actual'!$B$14:$B$36,$B12,'MemMon Actual'!AG$14:AG$36)+SUMIF('MemMon Projected'!$B$14:$B$36,$B12,'MemMon Projected'!AG$14:AG$36)</f>
        <v>0</v>
      </c>
    </row>
    <row r="13" spans="1:34" hidden="1" x14ac:dyDescent="0.2">
      <c r="B13" s="25" t="str">
        <f>IFERROR(VLOOKUP(C13,'MEG Def'!$A$7:$B$12,2),"")</f>
        <v/>
      </c>
      <c r="C13" s="58"/>
      <c r="D13" s="87">
        <f>SUMIF('MemMon Actual'!$B$14:$B$36,$B13,'MemMon Actual'!D$14:D$36)+SUMIF('MemMon Projected'!$B$14:$B$36,$B13,'MemMon Projected'!D$14:D$36)</f>
        <v>0</v>
      </c>
      <c r="E13" s="423">
        <f>SUMIF('MemMon Actual'!$B$14:$B$36,$B13,'MemMon Actual'!E$14:E$36)+SUMIF('MemMon Projected'!$B$14:$B$36,$B13,'MemMon Projected'!E$14:E$36)</f>
        <v>0</v>
      </c>
      <c r="F13" s="423">
        <f>SUMIF('MemMon Actual'!$B$14:$B$36,$B13,'MemMon Actual'!F$14:F$36)+SUMIF('MemMon Projected'!$B$14:$B$36,$B13,'MemMon Projected'!F$14:F$36)</f>
        <v>0</v>
      </c>
      <c r="G13" s="423">
        <f>SUMIF('MemMon Actual'!$B$14:$B$36,$B13,'MemMon Actual'!G$14:G$36)+SUMIF('MemMon Projected'!$B$14:$B$36,$B13,'MemMon Projected'!G$14:G$36)</f>
        <v>0</v>
      </c>
      <c r="H13" s="272">
        <f>SUMIF('MemMon Actual'!$B$14:$B$36,$B13,'MemMon Actual'!H$14:H$36)+SUMIF('MemMon Projected'!$B$14:$B$36,$B13,'MemMon Projected'!H$14:H$36)</f>
        <v>0</v>
      </c>
      <c r="I13" s="88">
        <f>SUMIF('MemMon Actual'!$B$14:$B$36,$B13,'MemMon Actual'!I$14:I$36)+SUMIF('MemMon Projected'!$B$14:$B$36,$B13,'MemMon Projected'!I$14:I$36)</f>
        <v>0</v>
      </c>
      <c r="J13" s="88">
        <f>SUMIF('MemMon Actual'!$B$14:$B$36,$B13,'MemMon Actual'!J$14:J$36)+SUMIF('MemMon Projected'!$B$14:$B$36,$B13,'MemMon Projected'!J$14:J$36)</f>
        <v>0</v>
      </c>
      <c r="K13" s="88">
        <f>SUMIF('MemMon Actual'!$B$14:$B$36,$B13,'MemMon Actual'!K$14:K$36)+SUMIF('MemMon Projected'!$B$14:$B$36,$B13,'MemMon Projected'!K$14:K$36)</f>
        <v>0</v>
      </c>
      <c r="L13" s="88">
        <f>SUMIF('MemMon Actual'!$B$14:$B$36,$B13,'MemMon Actual'!L$14:L$36)+SUMIF('MemMon Projected'!$B$14:$B$36,$B13,'MemMon Projected'!L$14:L$36)</f>
        <v>0</v>
      </c>
      <c r="M13" s="88">
        <f>SUMIF('MemMon Actual'!$B$14:$B$36,$B13,'MemMon Actual'!M$14:M$36)+SUMIF('MemMon Projected'!$B$14:$B$36,$B13,'MemMon Projected'!M$14:M$36)</f>
        <v>0</v>
      </c>
      <c r="N13" s="88">
        <f>SUMIF('MemMon Actual'!$B$14:$B$36,$B13,'MemMon Actual'!N$14:N$36)+SUMIF('MemMon Projected'!$B$14:$B$36,$B13,'MemMon Projected'!N$14:N$36)</f>
        <v>0</v>
      </c>
      <c r="O13" s="88">
        <f>SUMIF('MemMon Actual'!$B$14:$B$36,$B13,'MemMon Actual'!O$14:O$36)+SUMIF('MemMon Projected'!$B$14:$B$36,$B13,'MemMon Projected'!O$14:O$36)</f>
        <v>0</v>
      </c>
      <c r="P13" s="88">
        <f>SUMIF('MemMon Actual'!$B$14:$B$36,$B13,'MemMon Actual'!P$14:P$36)+SUMIF('MemMon Projected'!$B$14:$B$36,$B13,'MemMon Projected'!P$14:P$36)</f>
        <v>0</v>
      </c>
      <c r="Q13" s="88">
        <f>SUMIF('MemMon Actual'!$B$14:$B$36,$B13,'MemMon Actual'!Q$14:Q$36)+SUMIF('MemMon Projected'!$B$14:$B$36,$B13,'MemMon Projected'!Q$14:Q$36)</f>
        <v>0</v>
      </c>
      <c r="R13" s="88">
        <f>SUMIF('MemMon Actual'!$B$14:$B$36,$B13,'MemMon Actual'!R$14:R$36)+SUMIF('MemMon Projected'!$B$14:$B$36,$B13,'MemMon Projected'!R$14:R$36)</f>
        <v>0</v>
      </c>
      <c r="S13" s="88">
        <f>SUMIF('MemMon Actual'!$B$14:$B$36,$B13,'MemMon Actual'!S$14:S$36)+SUMIF('MemMon Projected'!$B$14:$B$36,$B13,'MemMon Projected'!S$14:S$36)</f>
        <v>0</v>
      </c>
      <c r="T13" s="88">
        <f>SUMIF('MemMon Actual'!$B$14:$B$36,$B13,'MemMon Actual'!T$14:T$36)+SUMIF('MemMon Projected'!$B$14:$B$36,$B13,'MemMon Projected'!T$14:T$36)</f>
        <v>0</v>
      </c>
      <c r="U13" s="88">
        <f>SUMIF('MemMon Actual'!$B$14:$B$36,$B13,'MemMon Actual'!U$14:U$36)+SUMIF('MemMon Projected'!$B$14:$B$36,$B13,'MemMon Projected'!U$14:U$36)</f>
        <v>0</v>
      </c>
      <c r="V13" s="88">
        <f>SUMIF('MemMon Actual'!$B$14:$B$36,$B13,'MemMon Actual'!V$14:V$36)+SUMIF('MemMon Projected'!$B$14:$B$36,$B13,'MemMon Projected'!V$14:V$36)</f>
        <v>0</v>
      </c>
      <c r="W13" s="88">
        <f>SUMIF('MemMon Actual'!$B$14:$B$36,$B13,'MemMon Actual'!W$14:W$36)+SUMIF('MemMon Projected'!$B$14:$B$36,$B13,'MemMon Projected'!W$14:W$36)</f>
        <v>0</v>
      </c>
      <c r="X13" s="88">
        <f>SUMIF('MemMon Actual'!$B$14:$B$36,$B13,'MemMon Actual'!X$14:X$36)+SUMIF('MemMon Projected'!$B$14:$B$36,$B13,'MemMon Projected'!X$14:X$36)</f>
        <v>0</v>
      </c>
      <c r="Y13" s="88">
        <f>SUMIF('MemMon Actual'!$B$14:$B$36,$B13,'MemMon Actual'!Y$14:Y$36)+SUMIF('MemMon Projected'!$B$14:$B$36,$B13,'MemMon Projected'!Y$14:Y$36)</f>
        <v>0</v>
      </c>
      <c r="Z13" s="88">
        <f>SUMIF('MemMon Actual'!$B$14:$B$36,$B13,'MemMon Actual'!Z$14:Z$36)+SUMIF('MemMon Projected'!$B$14:$B$36,$B13,'MemMon Projected'!Z$14:Z$36)</f>
        <v>0</v>
      </c>
      <c r="AA13" s="88">
        <f>SUMIF('MemMon Actual'!$B$14:$B$36,$B13,'MemMon Actual'!AA$14:AA$36)+SUMIF('MemMon Projected'!$B$14:$B$36,$B13,'MemMon Projected'!AA$14:AA$36)</f>
        <v>0</v>
      </c>
      <c r="AB13" s="88">
        <f>SUMIF('MemMon Actual'!$B$14:$B$36,$B13,'MemMon Actual'!AB$14:AB$36)+SUMIF('MemMon Projected'!$B$14:$B$36,$B13,'MemMon Projected'!AB$14:AB$36)</f>
        <v>0</v>
      </c>
      <c r="AC13" s="88">
        <f>SUMIF('MemMon Actual'!$B$14:$B$36,$B13,'MemMon Actual'!AC$14:AC$36)+SUMIF('MemMon Projected'!$B$14:$B$36,$B13,'MemMon Projected'!AC$14:AC$36)</f>
        <v>0</v>
      </c>
      <c r="AD13" s="88">
        <f>SUMIF('MemMon Actual'!$B$14:$B$36,$B13,'MemMon Actual'!AD$14:AD$36)+SUMIF('MemMon Projected'!$B$14:$B$36,$B13,'MemMon Projected'!AD$14:AD$36)</f>
        <v>0</v>
      </c>
      <c r="AE13" s="88">
        <f>SUMIF('MemMon Actual'!$B$14:$B$36,$B13,'MemMon Actual'!AE$14:AE$36)+SUMIF('MemMon Projected'!$B$14:$B$36,$B13,'MemMon Projected'!AE$14:AE$36)</f>
        <v>0</v>
      </c>
      <c r="AF13" s="88">
        <f>SUMIF('MemMon Actual'!$B$14:$B$36,$B13,'MemMon Actual'!AF$14:AF$36)+SUMIF('MemMon Projected'!$B$14:$B$36,$B13,'MemMon Projected'!AF$14:AF$36)</f>
        <v>0</v>
      </c>
      <c r="AG13" s="272">
        <f>SUMIF('MemMon Actual'!$B$14:$B$36,$B13,'MemMon Actual'!AG$14:AG$36)+SUMIF('MemMon Projected'!$B$14:$B$36,$B13,'MemMon Projected'!AG$14:AG$36)</f>
        <v>0</v>
      </c>
    </row>
    <row r="14" spans="1:34" hidden="1" x14ac:dyDescent="0.2">
      <c r="B14" s="25" t="str">
        <f>IFERROR(VLOOKUP(C14,'MEG Def'!$A$7:$B$12,2),"")</f>
        <v/>
      </c>
      <c r="C14" s="58"/>
      <c r="D14" s="87">
        <f>SUMIF('MemMon Actual'!$B$14:$B$36,$B14,'MemMon Actual'!D$14:D$36)+SUMIF('MemMon Projected'!$B$14:$B$36,$B14,'MemMon Projected'!D$14:D$36)</f>
        <v>0</v>
      </c>
      <c r="E14" s="423">
        <f>SUMIF('MemMon Actual'!$B$14:$B$36,$B14,'MemMon Actual'!E$14:E$36)+SUMIF('MemMon Projected'!$B$14:$B$36,$B14,'MemMon Projected'!E$14:E$36)</f>
        <v>0</v>
      </c>
      <c r="F14" s="423">
        <f>SUMIF('MemMon Actual'!$B$14:$B$36,$B14,'MemMon Actual'!F$14:F$36)+SUMIF('MemMon Projected'!$B$14:$B$36,$B14,'MemMon Projected'!F$14:F$36)</f>
        <v>0</v>
      </c>
      <c r="G14" s="423">
        <f>SUMIF('MemMon Actual'!$B$14:$B$36,$B14,'MemMon Actual'!G$14:G$36)+SUMIF('MemMon Projected'!$B$14:$B$36,$B14,'MemMon Projected'!G$14:G$36)</f>
        <v>0</v>
      </c>
      <c r="H14" s="272">
        <f>SUMIF('MemMon Actual'!$B$14:$B$36,$B14,'MemMon Actual'!H$14:H$36)+SUMIF('MemMon Projected'!$B$14:$B$36,$B14,'MemMon Projected'!H$14:H$36)</f>
        <v>0</v>
      </c>
      <c r="I14" s="88">
        <f>SUMIF('MemMon Actual'!$B$14:$B$36,$B14,'MemMon Actual'!I$14:I$36)+SUMIF('MemMon Projected'!$B$14:$B$36,$B14,'MemMon Projected'!I$14:I$36)</f>
        <v>0</v>
      </c>
      <c r="J14" s="88">
        <f>SUMIF('MemMon Actual'!$B$14:$B$36,$B14,'MemMon Actual'!J$14:J$36)+SUMIF('MemMon Projected'!$B$14:$B$36,$B14,'MemMon Projected'!J$14:J$36)</f>
        <v>0</v>
      </c>
      <c r="K14" s="88">
        <f>SUMIF('MemMon Actual'!$B$14:$B$36,$B14,'MemMon Actual'!K$14:K$36)+SUMIF('MemMon Projected'!$B$14:$B$36,$B14,'MemMon Projected'!K$14:K$36)</f>
        <v>0</v>
      </c>
      <c r="L14" s="88">
        <f>SUMIF('MemMon Actual'!$B$14:$B$36,$B14,'MemMon Actual'!L$14:L$36)+SUMIF('MemMon Projected'!$B$14:$B$36,$B14,'MemMon Projected'!L$14:L$36)</f>
        <v>0</v>
      </c>
      <c r="M14" s="88">
        <f>SUMIF('MemMon Actual'!$B$14:$B$36,$B14,'MemMon Actual'!M$14:M$36)+SUMIF('MemMon Projected'!$B$14:$B$36,$B14,'MemMon Projected'!M$14:M$36)</f>
        <v>0</v>
      </c>
      <c r="N14" s="88">
        <f>SUMIF('MemMon Actual'!$B$14:$B$36,$B14,'MemMon Actual'!N$14:N$36)+SUMIF('MemMon Projected'!$B$14:$B$36,$B14,'MemMon Projected'!N$14:N$36)</f>
        <v>0</v>
      </c>
      <c r="O14" s="88">
        <f>SUMIF('MemMon Actual'!$B$14:$B$36,$B14,'MemMon Actual'!O$14:O$36)+SUMIF('MemMon Projected'!$B$14:$B$36,$B14,'MemMon Projected'!O$14:O$36)</f>
        <v>0</v>
      </c>
      <c r="P14" s="88">
        <f>SUMIF('MemMon Actual'!$B$14:$B$36,$B14,'MemMon Actual'!P$14:P$36)+SUMIF('MemMon Projected'!$B$14:$B$36,$B14,'MemMon Projected'!P$14:P$36)</f>
        <v>0</v>
      </c>
      <c r="Q14" s="88">
        <f>SUMIF('MemMon Actual'!$B$14:$B$36,$B14,'MemMon Actual'!Q$14:Q$36)+SUMIF('MemMon Projected'!$B$14:$B$36,$B14,'MemMon Projected'!Q$14:Q$36)</f>
        <v>0</v>
      </c>
      <c r="R14" s="88">
        <f>SUMIF('MemMon Actual'!$B$14:$B$36,$B14,'MemMon Actual'!R$14:R$36)+SUMIF('MemMon Projected'!$B$14:$B$36,$B14,'MemMon Projected'!R$14:R$36)</f>
        <v>0</v>
      </c>
      <c r="S14" s="88">
        <f>SUMIF('MemMon Actual'!$B$14:$B$36,$B14,'MemMon Actual'!S$14:S$36)+SUMIF('MemMon Projected'!$B$14:$B$36,$B14,'MemMon Projected'!S$14:S$36)</f>
        <v>0</v>
      </c>
      <c r="T14" s="88">
        <f>SUMIF('MemMon Actual'!$B$14:$B$36,$B14,'MemMon Actual'!T$14:T$36)+SUMIF('MemMon Projected'!$B$14:$B$36,$B14,'MemMon Projected'!T$14:T$36)</f>
        <v>0</v>
      </c>
      <c r="U14" s="88">
        <f>SUMIF('MemMon Actual'!$B$14:$B$36,$B14,'MemMon Actual'!U$14:U$36)+SUMIF('MemMon Projected'!$B$14:$B$36,$B14,'MemMon Projected'!U$14:U$36)</f>
        <v>0</v>
      </c>
      <c r="V14" s="88">
        <f>SUMIF('MemMon Actual'!$B$14:$B$36,$B14,'MemMon Actual'!V$14:V$36)+SUMIF('MemMon Projected'!$B$14:$B$36,$B14,'MemMon Projected'!V$14:V$36)</f>
        <v>0</v>
      </c>
      <c r="W14" s="88">
        <f>SUMIF('MemMon Actual'!$B$14:$B$36,$B14,'MemMon Actual'!W$14:W$36)+SUMIF('MemMon Projected'!$B$14:$B$36,$B14,'MemMon Projected'!W$14:W$36)</f>
        <v>0</v>
      </c>
      <c r="X14" s="88">
        <f>SUMIF('MemMon Actual'!$B$14:$B$36,$B14,'MemMon Actual'!X$14:X$36)+SUMIF('MemMon Projected'!$B$14:$B$36,$B14,'MemMon Projected'!X$14:X$36)</f>
        <v>0</v>
      </c>
      <c r="Y14" s="88">
        <f>SUMIF('MemMon Actual'!$B$14:$B$36,$B14,'MemMon Actual'!Y$14:Y$36)+SUMIF('MemMon Projected'!$B$14:$B$36,$B14,'MemMon Projected'!Y$14:Y$36)</f>
        <v>0</v>
      </c>
      <c r="Z14" s="88">
        <f>SUMIF('MemMon Actual'!$B$14:$B$36,$B14,'MemMon Actual'!Z$14:Z$36)+SUMIF('MemMon Projected'!$B$14:$B$36,$B14,'MemMon Projected'!Z$14:Z$36)</f>
        <v>0</v>
      </c>
      <c r="AA14" s="88">
        <f>SUMIF('MemMon Actual'!$B$14:$B$36,$B14,'MemMon Actual'!AA$14:AA$36)+SUMIF('MemMon Projected'!$B$14:$B$36,$B14,'MemMon Projected'!AA$14:AA$36)</f>
        <v>0</v>
      </c>
      <c r="AB14" s="88">
        <f>SUMIF('MemMon Actual'!$B$14:$B$36,$B14,'MemMon Actual'!AB$14:AB$36)+SUMIF('MemMon Projected'!$B$14:$B$36,$B14,'MemMon Projected'!AB$14:AB$36)</f>
        <v>0</v>
      </c>
      <c r="AC14" s="88">
        <f>SUMIF('MemMon Actual'!$B$14:$B$36,$B14,'MemMon Actual'!AC$14:AC$36)+SUMIF('MemMon Projected'!$B$14:$B$36,$B14,'MemMon Projected'!AC$14:AC$36)</f>
        <v>0</v>
      </c>
      <c r="AD14" s="88">
        <f>SUMIF('MemMon Actual'!$B$14:$B$36,$B14,'MemMon Actual'!AD$14:AD$36)+SUMIF('MemMon Projected'!$B$14:$B$36,$B14,'MemMon Projected'!AD$14:AD$36)</f>
        <v>0</v>
      </c>
      <c r="AE14" s="88">
        <f>SUMIF('MemMon Actual'!$B$14:$B$36,$B14,'MemMon Actual'!AE$14:AE$36)+SUMIF('MemMon Projected'!$B$14:$B$36,$B14,'MemMon Projected'!AE$14:AE$36)</f>
        <v>0</v>
      </c>
      <c r="AF14" s="88">
        <f>SUMIF('MemMon Actual'!$B$14:$B$36,$B14,'MemMon Actual'!AF$14:AF$36)+SUMIF('MemMon Projected'!$B$14:$B$36,$B14,'MemMon Projected'!AF$14:AF$36)</f>
        <v>0</v>
      </c>
      <c r="AG14" s="272">
        <f>SUMIF('MemMon Actual'!$B$14:$B$36,$B14,'MemMon Actual'!AG$14:AG$36)+SUMIF('MemMon Projected'!$B$14:$B$36,$B14,'MemMon Projected'!AG$14:AG$36)</f>
        <v>0</v>
      </c>
    </row>
    <row r="15" spans="1:34" hidden="1" x14ac:dyDescent="0.2">
      <c r="B15" s="25"/>
      <c r="C15" s="58"/>
      <c r="D15" s="87">
        <f>SUMIF('MemMon Actual'!$B$14:$B$36,$B15,'MemMon Actual'!D$14:D$36)+SUMIF('MemMon Projected'!$B$14:$B$36,$B15,'MemMon Projected'!D$14:D$36)</f>
        <v>0</v>
      </c>
      <c r="E15" s="423">
        <f>SUMIF('MemMon Actual'!$B$14:$B$36,$B15,'MemMon Actual'!E$14:E$36)+SUMIF('MemMon Projected'!$B$14:$B$36,$B15,'MemMon Projected'!E$14:E$36)</f>
        <v>0</v>
      </c>
      <c r="F15" s="423">
        <f>SUMIF('MemMon Actual'!$B$14:$B$36,$B15,'MemMon Actual'!F$14:F$36)+SUMIF('MemMon Projected'!$B$14:$B$36,$B15,'MemMon Projected'!F$14:F$36)</f>
        <v>0</v>
      </c>
      <c r="G15" s="423">
        <f>SUMIF('MemMon Actual'!$B$14:$B$36,$B15,'MemMon Actual'!G$14:G$36)+SUMIF('MemMon Projected'!$B$14:$B$36,$B15,'MemMon Projected'!G$14:G$36)</f>
        <v>0</v>
      </c>
      <c r="H15" s="272">
        <f>SUMIF('MemMon Actual'!$B$14:$B$36,$B15,'MemMon Actual'!H$14:H$36)+SUMIF('MemMon Projected'!$B$14:$B$36,$B15,'MemMon Projected'!H$14:H$36)</f>
        <v>0</v>
      </c>
      <c r="I15" s="88">
        <f>SUMIF('MemMon Actual'!$B$14:$B$36,$B15,'MemMon Actual'!I$14:I$36)+SUMIF('MemMon Projected'!$B$14:$B$36,$B15,'MemMon Projected'!I$14:I$36)</f>
        <v>0</v>
      </c>
      <c r="J15" s="88">
        <f>SUMIF('MemMon Actual'!$B$14:$B$36,$B15,'MemMon Actual'!J$14:J$36)+SUMIF('MemMon Projected'!$B$14:$B$36,$B15,'MemMon Projected'!J$14:J$36)</f>
        <v>0</v>
      </c>
      <c r="K15" s="88">
        <f>SUMIF('MemMon Actual'!$B$14:$B$36,$B15,'MemMon Actual'!K$14:K$36)+SUMIF('MemMon Projected'!$B$14:$B$36,$B15,'MemMon Projected'!K$14:K$36)</f>
        <v>0</v>
      </c>
      <c r="L15" s="88">
        <f>SUMIF('MemMon Actual'!$B$14:$B$36,$B15,'MemMon Actual'!L$14:L$36)+SUMIF('MemMon Projected'!$B$14:$B$36,$B15,'MemMon Projected'!L$14:L$36)</f>
        <v>0</v>
      </c>
      <c r="M15" s="88">
        <f>SUMIF('MemMon Actual'!$B$14:$B$36,$B15,'MemMon Actual'!M$14:M$36)+SUMIF('MemMon Projected'!$B$14:$B$36,$B15,'MemMon Projected'!M$14:M$36)</f>
        <v>0</v>
      </c>
      <c r="N15" s="88">
        <f>SUMIF('MemMon Actual'!$B$14:$B$36,$B15,'MemMon Actual'!N$14:N$36)+SUMIF('MemMon Projected'!$B$14:$B$36,$B15,'MemMon Projected'!N$14:N$36)</f>
        <v>0</v>
      </c>
      <c r="O15" s="88">
        <f>SUMIF('MemMon Actual'!$B$14:$B$36,$B15,'MemMon Actual'!O$14:O$36)+SUMIF('MemMon Projected'!$B$14:$B$36,$B15,'MemMon Projected'!O$14:O$36)</f>
        <v>0</v>
      </c>
      <c r="P15" s="88">
        <f>SUMIF('MemMon Actual'!$B$14:$B$36,$B15,'MemMon Actual'!P$14:P$36)+SUMIF('MemMon Projected'!$B$14:$B$36,$B15,'MemMon Projected'!P$14:P$36)</f>
        <v>0</v>
      </c>
      <c r="Q15" s="88">
        <f>SUMIF('MemMon Actual'!$B$14:$B$36,$B15,'MemMon Actual'!Q$14:Q$36)+SUMIF('MemMon Projected'!$B$14:$B$36,$B15,'MemMon Projected'!Q$14:Q$36)</f>
        <v>0</v>
      </c>
      <c r="R15" s="88">
        <f>SUMIF('MemMon Actual'!$B$14:$B$36,$B15,'MemMon Actual'!R$14:R$36)+SUMIF('MemMon Projected'!$B$14:$B$36,$B15,'MemMon Projected'!R$14:R$36)</f>
        <v>0</v>
      </c>
      <c r="S15" s="88">
        <f>SUMIF('MemMon Actual'!$B$14:$B$36,$B15,'MemMon Actual'!S$14:S$36)+SUMIF('MemMon Projected'!$B$14:$B$36,$B15,'MemMon Projected'!S$14:S$36)</f>
        <v>0</v>
      </c>
      <c r="T15" s="88">
        <f>SUMIF('MemMon Actual'!$B$14:$B$36,$B15,'MemMon Actual'!T$14:T$36)+SUMIF('MemMon Projected'!$B$14:$B$36,$B15,'MemMon Projected'!T$14:T$36)</f>
        <v>0</v>
      </c>
      <c r="U15" s="88">
        <f>SUMIF('MemMon Actual'!$B$14:$B$36,$B15,'MemMon Actual'!U$14:U$36)+SUMIF('MemMon Projected'!$B$14:$B$36,$B15,'MemMon Projected'!U$14:U$36)</f>
        <v>0</v>
      </c>
      <c r="V15" s="88">
        <f>SUMIF('MemMon Actual'!$B$14:$B$36,$B15,'MemMon Actual'!V$14:V$36)+SUMIF('MemMon Projected'!$B$14:$B$36,$B15,'MemMon Projected'!V$14:V$36)</f>
        <v>0</v>
      </c>
      <c r="W15" s="88">
        <f>SUMIF('MemMon Actual'!$B$14:$B$36,$B15,'MemMon Actual'!W$14:W$36)+SUMIF('MemMon Projected'!$B$14:$B$36,$B15,'MemMon Projected'!W$14:W$36)</f>
        <v>0</v>
      </c>
      <c r="X15" s="88">
        <f>SUMIF('MemMon Actual'!$B$14:$B$36,$B15,'MemMon Actual'!X$14:X$36)+SUMIF('MemMon Projected'!$B$14:$B$36,$B15,'MemMon Projected'!X$14:X$36)</f>
        <v>0</v>
      </c>
      <c r="Y15" s="88">
        <f>SUMIF('MemMon Actual'!$B$14:$B$36,$B15,'MemMon Actual'!Y$14:Y$36)+SUMIF('MemMon Projected'!$B$14:$B$36,$B15,'MemMon Projected'!Y$14:Y$36)</f>
        <v>0</v>
      </c>
      <c r="Z15" s="88">
        <f>SUMIF('MemMon Actual'!$B$14:$B$36,$B15,'MemMon Actual'!Z$14:Z$36)+SUMIF('MemMon Projected'!$B$14:$B$36,$B15,'MemMon Projected'!Z$14:Z$36)</f>
        <v>0</v>
      </c>
      <c r="AA15" s="88">
        <f>SUMIF('MemMon Actual'!$B$14:$B$36,$B15,'MemMon Actual'!AA$14:AA$36)+SUMIF('MemMon Projected'!$B$14:$B$36,$B15,'MemMon Projected'!AA$14:AA$36)</f>
        <v>0</v>
      </c>
      <c r="AB15" s="88">
        <f>SUMIF('MemMon Actual'!$B$14:$B$36,$B15,'MemMon Actual'!AB$14:AB$36)+SUMIF('MemMon Projected'!$B$14:$B$36,$B15,'MemMon Projected'!AB$14:AB$36)</f>
        <v>0</v>
      </c>
      <c r="AC15" s="88">
        <f>SUMIF('MemMon Actual'!$B$14:$B$36,$B15,'MemMon Actual'!AC$14:AC$36)+SUMIF('MemMon Projected'!$B$14:$B$36,$B15,'MemMon Projected'!AC$14:AC$36)</f>
        <v>0</v>
      </c>
      <c r="AD15" s="88">
        <f>SUMIF('MemMon Actual'!$B$14:$B$36,$B15,'MemMon Actual'!AD$14:AD$36)+SUMIF('MemMon Projected'!$B$14:$B$36,$B15,'MemMon Projected'!AD$14:AD$36)</f>
        <v>0</v>
      </c>
      <c r="AE15" s="88">
        <f>SUMIF('MemMon Actual'!$B$14:$B$36,$B15,'MemMon Actual'!AE$14:AE$36)+SUMIF('MemMon Projected'!$B$14:$B$36,$B15,'MemMon Projected'!AE$14:AE$36)</f>
        <v>0</v>
      </c>
      <c r="AF15" s="88">
        <f>SUMIF('MemMon Actual'!$B$14:$B$36,$B15,'MemMon Actual'!AF$14:AF$36)+SUMIF('MemMon Projected'!$B$14:$B$36,$B15,'MemMon Projected'!AF$14:AF$36)</f>
        <v>0</v>
      </c>
      <c r="AG15" s="272">
        <f>SUMIF('MemMon Actual'!$B$14:$B$36,$B15,'MemMon Actual'!AG$14:AG$36)+SUMIF('MemMon Projected'!$B$14:$B$36,$B15,'MemMon Projected'!AG$14:AG$36)</f>
        <v>0</v>
      </c>
    </row>
    <row r="16" spans="1:34" hidden="1" x14ac:dyDescent="0.2">
      <c r="B16" s="30" t="s">
        <v>46</v>
      </c>
      <c r="C16" s="57"/>
      <c r="D16" s="87">
        <f>SUMIF('MemMon Actual'!$B$14:$B$36,$B16,'MemMon Actual'!D$14:D$36)+SUMIF('MemMon Projected'!$B$14:$B$36,$B16,'MemMon Projected'!D$14:D$36)</f>
        <v>0</v>
      </c>
      <c r="E16" s="423">
        <f>SUMIF('MemMon Actual'!$B$14:$B$36,$B16,'MemMon Actual'!E$14:E$36)+SUMIF('MemMon Projected'!$B$14:$B$36,$B16,'MemMon Projected'!E$14:E$36)</f>
        <v>0</v>
      </c>
      <c r="F16" s="423">
        <f>SUMIF('MemMon Actual'!$B$14:$B$36,$B16,'MemMon Actual'!F$14:F$36)+SUMIF('MemMon Projected'!$B$14:$B$36,$B16,'MemMon Projected'!F$14:F$36)</f>
        <v>0</v>
      </c>
      <c r="G16" s="423">
        <f>SUMIF('MemMon Actual'!$B$14:$B$36,$B16,'MemMon Actual'!G$14:G$36)+SUMIF('MemMon Projected'!$B$14:$B$36,$B16,'MemMon Projected'!G$14:G$36)</f>
        <v>0</v>
      </c>
      <c r="H16" s="272">
        <f>SUMIF('MemMon Actual'!$B$14:$B$36,$B16,'MemMon Actual'!H$14:H$36)+SUMIF('MemMon Projected'!$B$14:$B$36,$B16,'MemMon Projected'!H$14:H$36)</f>
        <v>0</v>
      </c>
      <c r="I16" s="88">
        <f>SUMIF('MemMon Actual'!$B$14:$B$36,$B16,'MemMon Actual'!I$14:I$36)+SUMIF('MemMon Projected'!$B$14:$B$36,$B16,'MemMon Projected'!I$14:I$36)</f>
        <v>0</v>
      </c>
      <c r="J16" s="88">
        <f>SUMIF('MemMon Actual'!$B$14:$B$36,$B16,'MemMon Actual'!J$14:J$36)+SUMIF('MemMon Projected'!$B$14:$B$36,$B16,'MemMon Projected'!J$14:J$36)</f>
        <v>0</v>
      </c>
      <c r="K16" s="88">
        <f>SUMIF('MemMon Actual'!$B$14:$B$36,$B16,'MemMon Actual'!K$14:K$36)+SUMIF('MemMon Projected'!$B$14:$B$36,$B16,'MemMon Projected'!K$14:K$36)</f>
        <v>0</v>
      </c>
      <c r="L16" s="88">
        <f>SUMIF('MemMon Actual'!$B$14:$B$36,$B16,'MemMon Actual'!L$14:L$36)+SUMIF('MemMon Projected'!$B$14:$B$36,$B16,'MemMon Projected'!L$14:L$36)</f>
        <v>0</v>
      </c>
      <c r="M16" s="88">
        <f>SUMIF('MemMon Actual'!$B$14:$B$36,$B16,'MemMon Actual'!M$14:M$36)+SUMIF('MemMon Projected'!$B$14:$B$36,$B16,'MemMon Projected'!M$14:M$36)</f>
        <v>0</v>
      </c>
      <c r="N16" s="88">
        <f>SUMIF('MemMon Actual'!$B$14:$B$36,$B16,'MemMon Actual'!N$14:N$36)+SUMIF('MemMon Projected'!$B$14:$B$36,$B16,'MemMon Projected'!N$14:N$36)</f>
        <v>0</v>
      </c>
      <c r="O16" s="88">
        <f>SUMIF('MemMon Actual'!$B$14:$B$36,$B16,'MemMon Actual'!O$14:O$36)+SUMIF('MemMon Projected'!$B$14:$B$36,$B16,'MemMon Projected'!O$14:O$36)</f>
        <v>0</v>
      </c>
      <c r="P16" s="88">
        <f>SUMIF('MemMon Actual'!$B$14:$B$36,$B16,'MemMon Actual'!P$14:P$36)+SUMIF('MemMon Projected'!$B$14:$B$36,$B16,'MemMon Projected'!P$14:P$36)</f>
        <v>0</v>
      </c>
      <c r="Q16" s="88">
        <f>SUMIF('MemMon Actual'!$B$14:$B$36,$B16,'MemMon Actual'!Q$14:Q$36)+SUMIF('MemMon Projected'!$B$14:$B$36,$B16,'MemMon Projected'!Q$14:Q$36)</f>
        <v>0</v>
      </c>
      <c r="R16" s="88">
        <f>SUMIF('MemMon Actual'!$B$14:$B$36,$B16,'MemMon Actual'!R$14:R$36)+SUMIF('MemMon Projected'!$B$14:$B$36,$B16,'MemMon Projected'!R$14:R$36)</f>
        <v>0</v>
      </c>
      <c r="S16" s="88">
        <f>SUMIF('MemMon Actual'!$B$14:$B$36,$B16,'MemMon Actual'!S$14:S$36)+SUMIF('MemMon Projected'!$B$14:$B$36,$B16,'MemMon Projected'!S$14:S$36)</f>
        <v>0</v>
      </c>
      <c r="T16" s="88">
        <f>SUMIF('MemMon Actual'!$B$14:$B$36,$B16,'MemMon Actual'!T$14:T$36)+SUMIF('MemMon Projected'!$B$14:$B$36,$B16,'MemMon Projected'!T$14:T$36)</f>
        <v>0</v>
      </c>
      <c r="U16" s="88">
        <f>SUMIF('MemMon Actual'!$B$14:$B$36,$B16,'MemMon Actual'!U$14:U$36)+SUMIF('MemMon Projected'!$B$14:$B$36,$B16,'MemMon Projected'!U$14:U$36)</f>
        <v>0</v>
      </c>
      <c r="V16" s="88">
        <f>SUMIF('MemMon Actual'!$B$14:$B$36,$B16,'MemMon Actual'!V$14:V$36)+SUMIF('MemMon Projected'!$B$14:$B$36,$B16,'MemMon Projected'!V$14:V$36)</f>
        <v>0</v>
      </c>
      <c r="W16" s="88">
        <f>SUMIF('MemMon Actual'!$B$14:$B$36,$B16,'MemMon Actual'!W$14:W$36)+SUMIF('MemMon Projected'!$B$14:$B$36,$B16,'MemMon Projected'!W$14:W$36)</f>
        <v>0</v>
      </c>
      <c r="X16" s="88">
        <f>SUMIF('MemMon Actual'!$B$14:$B$36,$B16,'MemMon Actual'!X$14:X$36)+SUMIF('MemMon Projected'!$B$14:$B$36,$B16,'MemMon Projected'!X$14:X$36)</f>
        <v>0</v>
      </c>
      <c r="Y16" s="88">
        <f>SUMIF('MemMon Actual'!$B$14:$B$36,$B16,'MemMon Actual'!Y$14:Y$36)+SUMIF('MemMon Projected'!$B$14:$B$36,$B16,'MemMon Projected'!Y$14:Y$36)</f>
        <v>0</v>
      </c>
      <c r="Z16" s="88">
        <f>SUMIF('MemMon Actual'!$B$14:$B$36,$B16,'MemMon Actual'!Z$14:Z$36)+SUMIF('MemMon Projected'!$B$14:$B$36,$B16,'MemMon Projected'!Z$14:Z$36)</f>
        <v>0</v>
      </c>
      <c r="AA16" s="88">
        <f>SUMIF('MemMon Actual'!$B$14:$B$36,$B16,'MemMon Actual'!AA$14:AA$36)+SUMIF('MemMon Projected'!$B$14:$B$36,$B16,'MemMon Projected'!AA$14:AA$36)</f>
        <v>0</v>
      </c>
      <c r="AB16" s="88">
        <f>SUMIF('MemMon Actual'!$B$14:$B$36,$B16,'MemMon Actual'!AB$14:AB$36)+SUMIF('MemMon Projected'!$B$14:$B$36,$B16,'MemMon Projected'!AB$14:AB$36)</f>
        <v>0</v>
      </c>
      <c r="AC16" s="88">
        <f>SUMIF('MemMon Actual'!$B$14:$B$36,$B16,'MemMon Actual'!AC$14:AC$36)+SUMIF('MemMon Projected'!$B$14:$B$36,$B16,'MemMon Projected'!AC$14:AC$36)</f>
        <v>0</v>
      </c>
      <c r="AD16" s="88">
        <f>SUMIF('MemMon Actual'!$B$14:$B$36,$B16,'MemMon Actual'!AD$14:AD$36)+SUMIF('MemMon Projected'!$B$14:$B$36,$B16,'MemMon Projected'!AD$14:AD$36)</f>
        <v>0</v>
      </c>
      <c r="AE16" s="88">
        <f>SUMIF('MemMon Actual'!$B$14:$B$36,$B16,'MemMon Actual'!AE$14:AE$36)+SUMIF('MemMon Projected'!$B$14:$B$36,$B16,'MemMon Projected'!AE$14:AE$36)</f>
        <v>0</v>
      </c>
      <c r="AF16" s="88">
        <f>SUMIF('MemMon Actual'!$B$14:$B$36,$B16,'MemMon Actual'!AF$14:AF$36)+SUMIF('MemMon Projected'!$B$14:$B$36,$B16,'MemMon Projected'!AF$14:AF$36)</f>
        <v>0</v>
      </c>
      <c r="AG16" s="272">
        <f>SUMIF('MemMon Actual'!$B$14:$B$36,$B16,'MemMon Actual'!AG$14:AG$36)+SUMIF('MemMon Projected'!$B$14:$B$36,$B16,'MemMon Projected'!AG$14:AG$36)</f>
        <v>0</v>
      </c>
    </row>
    <row r="17" spans="2:33" hidden="1" x14ac:dyDescent="0.2">
      <c r="B17" s="25" t="str">
        <f>IFERROR(VLOOKUP(C17,'MEG Def'!$A$14:$B$19,2),"")</f>
        <v/>
      </c>
      <c r="C17" s="58"/>
      <c r="D17" s="87">
        <f>SUMIF('MemMon Actual'!$B$14:$B$36,$B17,'MemMon Actual'!D$14:D$36)+SUMIF('MemMon Projected'!$B$14:$B$36,$B17,'MemMon Projected'!D$14:D$36)</f>
        <v>0</v>
      </c>
      <c r="E17" s="423">
        <f>SUMIF('MemMon Actual'!$B$14:$B$36,$B17,'MemMon Actual'!E$14:E$36)+SUMIF('MemMon Projected'!$B$14:$B$36,$B17,'MemMon Projected'!E$14:E$36)</f>
        <v>0</v>
      </c>
      <c r="F17" s="423">
        <f>SUMIF('MemMon Actual'!$B$14:$B$36,$B17,'MemMon Actual'!F$14:F$36)+SUMIF('MemMon Projected'!$B$14:$B$36,$B17,'MemMon Projected'!F$14:F$36)</f>
        <v>0</v>
      </c>
      <c r="G17" s="423">
        <f>SUMIF('MemMon Actual'!$B$14:$B$36,$B17,'MemMon Actual'!G$14:G$36)+SUMIF('MemMon Projected'!$B$14:$B$36,$B17,'MemMon Projected'!G$14:G$36)</f>
        <v>0</v>
      </c>
      <c r="H17" s="272">
        <f>SUMIF('MemMon Actual'!$B$14:$B$36,$B17,'MemMon Actual'!H$14:H$36)+SUMIF('MemMon Projected'!$B$14:$B$36,$B17,'MemMon Projected'!H$14:H$36)</f>
        <v>0</v>
      </c>
      <c r="I17" s="88">
        <f>SUMIF('MemMon Actual'!$B$14:$B$36,$B17,'MemMon Actual'!I$14:I$36)+SUMIF('MemMon Projected'!$B$14:$B$36,$B17,'MemMon Projected'!I$14:I$36)</f>
        <v>0</v>
      </c>
      <c r="J17" s="88">
        <f>SUMIF('MemMon Actual'!$B$14:$B$36,$B17,'MemMon Actual'!J$14:J$36)+SUMIF('MemMon Projected'!$B$14:$B$36,$B17,'MemMon Projected'!J$14:J$36)</f>
        <v>0</v>
      </c>
      <c r="K17" s="88">
        <f>SUMIF('MemMon Actual'!$B$14:$B$36,$B17,'MemMon Actual'!K$14:K$36)+SUMIF('MemMon Projected'!$B$14:$B$36,$B17,'MemMon Projected'!K$14:K$36)</f>
        <v>0</v>
      </c>
      <c r="L17" s="88">
        <f>SUMIF('MemMon Actual'!$B$14:$B$36,$B17,'MemMon Actual'!L$14:L$36)+SUMIF('MemMon Projected'!$B$14:$B$36,$B17,'MemMon Projected'!L$14:L$36)</f>
        <v>0</v>
      </c>
      <c r="M17" s="88">
        <f>SUMIF('MemMon Actual'!$B$14:$B$36,$B17,'MemMon Actual'!M$14:M$36)+SUMIF('MemMon Projected'!$B$14:$B$36,$B17,'MemMon Projected'!M$14:M$36)</f>
        <v>0</v>
      </c>
      <c r="N17" s="88">
        <f>SUMIF('MemMon Actual'!$B$14:$B$36,$B17,'MemMon Actual'!N$14:N$36)+SUMIF('MemMon Projected'!$B$14:$B$36,$B17,'MemMon Projected'!N$14:N$36)</f>
        <v>0</v>
      </c>
      <c r="O17" s="88">
        <f>SUMIF('MemMon Actual'!$B$14:$B$36,$B17,'MemMon Actual'!O$14:O$36)+SUMIF('MemMon Projected'!$B$14:$B$36,$B17,'MemMon Projected'!O$14:O$36)</f>
        <v>0</v>
      </c>
      <c r="P17" s="88">
        <f>SUMIF('MemMon Actual'!$B$14:$B$36,$B17,'MemMon Actual'!P$14:P$36)+SUMIF('MemMon Projected'!$B$14:$B$36,$B17,'MemMon Projected'!P$14:P$36)</f>
        <v>0</v>
      </c>
      <c r="Q17" s="88">
        <f>SUMIF('MemMon Actual'!$B$14:$B$36,$B17,'MemMon Actual'!Q$14:Q$36)+SUMIF('MemMon Projected'!$B$14:$B$36,$B17,'MemMon Projected'!Q$14:Q$36)</f>
        <v>0</v>
      </c>
      <c r="R17" s="88">
        <f>SUMIF('MemMon Actual'!$B$14:$B$36,$B17,'MemMon Actual'!R$14:R$36)+SUMIF('MemMon Projected'!$B$14:$B$36,$B17,'MemMon Projected'!R$14:R$36)</f>
        <v>0</v>
      </c>
      <c r="S17" s="88">
        <f>SUMIF('MemMon Actual'!$B$14:$B$36,$B17,'MemMon Actual'!S$14:S$36)+SUMIF('MemMon Projected'!$B$14:$B$36,$B17,'MemMon Projected'!S$14:S$36)</f>
        <v>0</v>
      </c>
      <c r="T17" s="88">
        <f>SUMIF('MemMon Actual'!$B$14:$B$36,$B17,'MemMon Actual'!T$14:T$36)+SUMIF('MemMon Projected'!$B$14:$B$36,$B17,'MemMon Projected'!T$14:T$36)</f>
        <v>0</v>
      </c>
      <c r="U17" s="88">
        <f>SUMIF('MemMon Actual'!$B$14:$B$36,$B17,'MemMon Actual'!U$14:U$36)+SUMIF('MemMon Projected'!$B$14:$B$36,$B17,'MemMon Projected'!U$14:U$36)</f>
        <v>0</v>
      </c>
      <c r="V17" s="88">
        <f>SUMIF('MemMon Actual'!$B$14:$B$36,$B17,'MemMon Actual'!V$14:V$36)+SUMIF('MemMon Projected'!$B$14:$B$36,$B17,'MemMon Projected'!V$14:V$36)</f>
        <v>0</v>
      </c>
      <c r="W17" s="88">
        <f>SUMIF('MemMon Actual'!$B$14:$B$36,$B17,'MemMon Actual'!W$14:W$36)+SUMIF('MemMon Projected'!$B$14:$B$36,$B17,'MemMon Projected'!W$14:W$36)</f>
        <v>0</v>
      </c>
      <c r="X17" s="88">
        <f>SUMIF('MemMon Actual'!$B$14:$B$36,$B17,'MemMon Actual'!X$14:X$36)+SUMIF('MemMon Projected'!$B$14:$B$36,$B17,'MemMon Projected'!X$14:X$36)</f>
        <v>0</v>
      </c>
      <c r="Y17" s="88">
        <f>SUMIF('MemMon Actual'!$B$14:$B$36,$B17,'MemMon Actual'!Y$14:Y$36)+SUMIF('MemMon Projected'!$B$14:$B$36,$B17,'MemMon Projected'!Y$14:Y$36)</f>
        <v>0</v>
      </c>
      <c r="Z17" s="88">
        <f>SUMIF('MemMon Actual'!$B$14:$B$36,$B17,'MemMon Actual'!Z$14:Z$36)+SUMIF('MemMon Projected'!$B$14:$B$36,$B17,'MemMon Projected'!Z$14:Z$36)</f>
        <v>0</v>
      </c>
      <c r="AA17" s="88">
        <f>SUMIF('MemMon Actual'!$B$14:$B$36,$B17,'MemMon Actual'!AA$14:AA$36)+SUMIF('MemMon Projected'!$B$14:$B$36,$B17,'MemMon Projected'!AA$14:AA$36)</f>
        <v>0</v>
      </c>
      <c r="AB17" s="88">
        <f>SUMIF('MemMon Actual'!$B$14:$B$36,$B17,'MemMon Actual'!AB$14:AB$36)+SUMIF('MemMon Projected'!$B$14:$B$36,$B17,'MemMon Projected'!AB$14:AB$36)</f>
        <v>0</v>
      </c>
      <c r="AC17" s="88">
        <f>SUMIF('MemMon Actual'!$B$14:$B$36,$B17,'MemMon Actual'!AC$14:AC$36)+SUMIF('MemMon Projected'!$B$14:$B$36,$B17,'MemMon Projected'!AC$14:AC$36)</f>
        <v>0</v>
      </c>
      <c r="AD17" s="88">
        <f>SUMIF('MemMon Actual'!$B$14:$B$36,$B17,'MemMon Actual'!AD$14:AD$36)+SUMIF('MemMon Projected'!$B$14:$B$36,$B17,'MemMon Projected'!AD$14:AD$36)</f>
        <v>0</v>
      </c>
      <c r="AE17" s="88">
        <f>SUMIF('MemMon Actual'!$B$14:$B$36,$B17,'MemMon Actual'!AE$14:AE$36)+SUMIF('MemMon Projected'!$B$14:$B$36,$B17,'MemMon Projected'!AE$14:AE$36)</f>
        <v>0</v>
      </c>
      <c r="AF17" s="88">
        <f>SUMIF('MemMon Actual'!$B$14:$B$36,$B17,'MemMon Actual'!AF$14:AF$36)+SUMIF('MemMon Projected'!$B$14:$B$36,$B17,'MemMon Projected'!AF$14:AF$36)</f>
        <v>0</v>
      </c>
      <c r="AG17" s="272">
        <f>SUMIF('MemMon Actual'!$B$14:$B$36,$B17,'MemMon Actual'!AG$14:AG$36)+SUMIF('MemMon Projected'!$B$14:$B$36,$B17,'MemMon Projected'!AG$14:AG$36)</f>
        <v>0</v>
      </c>
    </row>
    <row r="18" spans="2:33" hidden="1" x14ac:dyDescent="0.2">
      <c r="B18" s="25" t="str">
        <f>IFERROR(VLOOKUP(C18,'MEG Def'!$A$14:$B$19,2),"")</f>
        <v/>
      </c>
      <c r="C18" s="58"/>
      <c r="D18" s="87">
        <f>SUMIF('MemMon Actual'!$B$14:$B$36,$B18,'MemMon Actual'!D$14:D$36)+SUMIF('MemMon Projected'!$B$14:$B$36,$B18,'MemMon Projected'!D$14:D$36)</f>
        <v>0</v>
      </c>
      <c r="E18" s="423">
        <f>SUMIF('MemMon Actual'!$B$14:$B$36,$B18,'MemMon Actual'!E$14:E$36)+SUMIF('MemMon Projected'!$B$14:$B$36,$B18,'MemMon Projected'!E$14:E$36)</f>
        <v>0</v>
      </c>
      <c r="F18" s="423">
        <f>SUMIF('MemMon Actual'!$B$14:$B$36,$B18,'MemMon Actual'!F$14:F$36)+SUMIF('MemMon Projected'!$B$14:$B$36,$B18,'MemMon Projected'!F$14:F$36)</f>
        <v>0</v>
      </c>
      <c r="G18" s="423">
        <f>SUMIF('MemMon Actual'!$B$14:$B$36,$B18,'MemMon Actual'!G$14:G$36)+SUMIF('MemMon Projected'!$B$14:$B$36,$B18,'MemMon Projected'!G$14:G$36)</f>
        <v>0</v>
      </c>
      <c r="H18" s="272">
        <f>SUMIF('MemMon Actual'!$B$14:$B$36,$B18,'MemMon Actual'!H$14:H$36)+SUMIF('MemMon Projected'!$B$14:$B$36,$B18,'MemMon Projected'!H$14:H$36)</f>
        <v>0</v>
      </c>
      <c r="I18" s="88">
        <f>SUMIF('MemMon Actual'!$B$14:$B$36,$B18,'MemMon Actual'!I$14:I$36)+SUMIF('MemMon Projected'!$B$14:$B$36,$B18,'MemMon Projected'!I$14:I$36)</f>
        <v>0</v>
      </c>
      <c r="J18" s="88">
        <f>SUMIF('MemMon Actual'!$B$14:$B$36,$B18,'MemMon Actual'!J$14:J$36)+SUMIF('MemMon Projected'!$B$14:$B$36,$B18,'MemMon Projected'!J$14:J$36)</f>
        <v>0</v>
      </c>
      <c r="K18" s="88">
        <f>SUMIF('MemMon Actual'!$B$14:$B$36,$B18,'MemMon Actual'!K$14:K$36)+SUMIF('MemMon Projected'!$B$14:$B$36,$B18,'MemMon Projected'!K$14:K$36)</f>
        <v>0</v>
      </c>
      <c r="L18" s="88">
        <f>SUMIF('MemMon Actual'!$B$14:$B$36,$B18,'MemMon Actual'!L$14:L$36)+SUMIF('MemMon Projected'!$B$14:$B$36,$B18,'MemMon Projected'!L$14:L$36)</f>
        <v>0</v>
      </c>
      <c r="M18" s="88">
        <f>SUMIF('MemMon Actual'!$B$14:$B$36,$B18,'MemMon Actual'!M$14:M$36)+SUMIF('MemMon Projected'!$B$14:$B$36,$B18,'MemMon Projected'!M$14:M$36)</f>
        <v>0</v>
      </c>
      <c r="N18" s="88">
        <f>SUMIF('MemMon Actual'!$B$14:$B$36,$B18,'MemMon Actual'!N$14:N$36)+SUMIF('MemMon Projected'!$B$14:$B$36,$B18,'MemMon Projected'!N$14:N$36)</f>
        <v>0</v>
      </c>
      <c r="O18" s="88">
        <f>SUMIF('MemMon Actual'!$B$14:$B$36,$B18,'MemMon Actual'!O$14:O$36)+SUMIF('MemMon Projected'!$B$14:$B$36,$B18,'MemMon Projected'!O$14:O$36)</f>
        <v>0</v>
      </c>
      <c r="P18" s="88">
        <f>SUMIF('MemMon Actual'!$B$14:$B$36,$B18,'MemMon Actual'!P$14:P$36)+SUMIF('MemMon Projected'!$B$14:$B$36,$B18,'MemMon Projected'!P$14:P$36)</f>
        <v>0</v>
      </c>
      <c r="Q18" s="88">
        <f>SUMIF('MemMon Actual'!$B$14:$B$36,$B18,'MemMon Actual'!Q$14:Q$36)+SUMIF('MemMon Projected'!$B$14:$B$36,$B18,'MemMon Projected'!Q$14:Q$36)</f>
        <v>0</v>
      </c>
      <c r="R18" s="88">
        <f>SUMIF('MemMon Actual'!$B$14:$B$36,$B18,'MemMon Actual'!R$14:R$36)+SUMIF('MemMon Projected'!$B$14:$B$36,$B18,'MemMon Projected'!R$14:R$36)</f>
        <v>0</v>
      </c>
      <c r="S18" s="88">
        <f>SUMIF('MemMon Actual'!$B$14:$B$36,$B18,'MemMon Actual'!S$14:S$36)+SUMIF('MemMon Projected'!$B$14:$B$36,$B18,'MemMon Projected'!S$14:S$36)</f>
        <v>0</v>
      </c>
      <c r="T18" s="88">
        <f>SUMIF('MemMon Actual'!$B$14:$B$36,$B18,'MemMon Actual'!T$14:T$36)+SUMIF('MemMon Projected'!$B$14:$B$36,$B18,'MemMon Projected'!T$14:T$36)</f>
        <v>0</v>
      </c>
      <c r="U18" s="88">
        <f>SUMIF('MemMon Actual'!$B$14:$B$36,$B18,'MemMon Actual'!U$14:U$36)+SUMIF('MemMon Projected'!$B$14:$B$36,$B18,'MemMon Projected'!U$14:U$36)</f>
        <v>0</v>
      </c>
      <c r="V18" s="88">
        <f>SUMIF('MemMon Actual'!$B$14:$B$36,$B18,'MemMon Actual'!V$14:V$36)+SUMIF('MemMon Projected'!$B$14:$B$36,$B18,'MemMon Projected'!V$14:V$36)</f>
        <v>0</v>
      </c>
      <c r="W18" s="88">
        <f>SUMIF('MemMon Actual'!$B$14:$B$36,$B18,'MemMon Actual'!W$14:W$36)+SUMIF('MemMon Projected'!$B$14:$B$36,$B18,'MemMon Projected'!W$14:W$36)</f>
        <v>0</v>
      </c>
      <c r="X18" s="88">
        <f>SUMIF('MemMon Actual'!$B$14:$B$36,$B18,'MemMon Actual'!X$14:X$36)+SUMIF('MemMon Projected'!$B$14:$B$36,$B18,'MemMon Projected'!X$14:X$36)</f>
        <v>0</v>
      </c>
      <c r="Y18" s="88">
        <f>SUMIF('MemMon Actual'!$B$14:$B$36,$B18,'MemMon Actual'!Y$14:Y$36)+SUMIF('MemMon Projected'!$B$14:$B$36,$B18,'MemMon Projected'!Y$14:Y$36)</f>
        <v>0</v>
      </c>
      <c r="Z18" s="88">
        <f>SUMIF('MemMon Actual'!$B$14:$B$36,$B18,'MemMon Actual'!Z$14:Z$36)+SUMIF('MemMon Projected'!$B$14:$B$36,$B18,'MemMon Projected'!Z$14:Z$36)</f>
        <v>0</v>
      </c>
      <c r="AA18" s="88">
        <f>SUMIF('MemMon Actual'!$B$14:$B$36,$B18,'MemMon Actual'!AA$14:AA$36)+SUMIF('MemMon Projected'!$B$14:$B$36,$B18,'MemMon Projected'!AA$14:AA$36)</f>
        <v>0</v>
      </c>
      <c r="AB18" s="88">
        <f>SUMIF('MemMon Actual'!$B$14:$B$36,$B18,'MemMon Actual'!AB$14:AB$36)+SUMIF('MemMon Projected'!$B$14:$B$36,$B18,'MemMon Projected'!AB$14:AB$36)</f>
        <v>0</v>
      </c>
      <c r="AC18" s="88">
        <f>SUMIF('MemMon Actual'!$B$14:$B$36,$B18,'MemMon Actual'!AC$14:AC$36)+SUMIF('MemMon Projected'!$B$14:$B$36,$B18,'MemMon Projected'!AC$14:AC$36)</f>
        <v>0</v>
      </c>
      <c r="AD18" s="88">
        <f>SUMIF('MemMon Actual'!$B$14:$B$36,$B18,'MemMon Actual'!AD$14:AD$36)+SUMIF('MemMon Projected'!$B$14:$B$36,$B18,'MemMon Projected'!AD$14:AD$36)</f>
        <v>0</v>
      </c>
      <c r="AE18" s="88">
        <f>SUMIF('MemMon Actual'!$B$14:$B$36,$B18,'MemMon Actual'!AE$14:AE$36)+SUMIF('MemMon Projected'!$B$14:$B$36,$B18,'MemMon Projected'!AE$14:AE$36)</f>
        <v>0</v>
      </c>
      <c r="AF18" s="88">
        <f>SUMIF('MemMon Actual'!$B$14:$B$36,$B18,'MemMon Actual'!AF$14:AF$36)+SUMIF('MemMon Projected'!$B$14:$B$36,$B18,'MemMon Projected'!AF$14:AF$36)</f>
        <v>0</v>
      </c>
      <c r="AG18" s="272">
        <f>SUMIF('MemMon Actual'!$B$14:$B$36,$B18,'MemMon Actual'!AG$14:AG$36)+SUMIF('MemMon Projected'!$B$14:$B$36,$B18,'MemMon Projected'!AG$14:AG$36)</f>
        <v>0</v>
      </c>
    </row>
    <row r="19" spans="2:33" hidden="1" x14ac:dyDescent="0.2">
      <c r="B19" s="25" t="str">
        <f>IFERROR(VLOOKUP(C19,'MEG Def'!$A$14:$B$19,2),"")</f>
        <v/>
      </c>
      <c r="C19" s="58"/>
      <c r="D19" s="87">
        <f>SUMIF('MemMon Actual'!$B$14:$B$36,$B19,'MemMon Actual'!D$14:D$36)+SUMIF('MemMon Projected'!$B$14:$B$36,$B19,'MemMon Projected'!D$14:D$36)</f>
        <v>0</v>
      </c>
      <c r="E19" s="423">
        <f>SUMIF('MemMon Actual'!$B$14:$B$36,$B19,'MemMon Actual'!E$14:E$36)+SUMIF('MemMon Projected'!$B$14:$B$36,$B19,'MemMon Projected'!E$14:E$36)</f>
        <v>0</v>
      </c>
      <c r="F19" s="423">
        <f>SUMIF('MemMon Actual'!$B$14:$B$36,$B19,'MemMon Actual'!F$14:F$36)+SUMIF('MemMon Projected'!$B$14:$B$36,$B19,'MemMon Projected'!F$14:F$36)</f>
        <v>0</v>
      </c>
      <c r="G19" s="423">
        <f>SUMIF('MemMon Actual'!$B$14:$B$36,$B19,'MemMon Actual'!G$14:G$36)+SUMIF('MemMon Projected'!$B$14:$B$36,$B19,'MemMon Projected'!G$14:G$36)</f>
        <v>0</v>
      </c>
      <c r="H19" s="272">
        <f>SUMIF('MemMon Actual'!$B$14:$B$36,$B19,'MemMon Actual'!H$14:H$36)+SUMIF('MemMon Projected'!$B$14:$B$36,$B19,'MemMon Projected'!H$14:H$36)</f>
        <v>0</v>
      </c>
      <c r="I19" s="88">
        <f>SUMIF('MemMon Actual'!$B$14:$B$36,$B19,'MemMon Actual'!I$14:I$36)+SUMIF('MemMon Projected'!$B$14:$B$36,$B19,'MemMon Projected'!I$14:I$36)</f>
        <v>0</v>
      </c>
      <c r="J19" s="88">
        <f>SUMIF('MemMon Actual'!$B$14:$B$36,$B19,'MemMon Actual'!J$14:J$36)+SUMIF('MemMon Projected'!$B$14:$B$36,$B19,'MemMon Projected'!J$14:J$36)</f>
        <v>0</v>
      </c>
      <c r="K19" s="88">
        <f>SUMIF('MemMon Actual'!$B$14:$B$36,$B19,'MemMon Actual'!K$14:K$36)+SUMIF('MemMon Projected'!$B$14:$B$36,$B19,'MemMon Projected'!K$14:K$36)</f>
        <v>0</v>
      </c>
      <c r="L19" s="88">
        <f>SUMIF('MemMon Actual'!$B$14:$B$36,$B19,'MemMon Actual'!L$14:L$36)+SUMIF('MemMon Projected'!$B$14:$B$36,$B19,'MemMon Projected'!L$14:L$36)</f>
        <v>0</v>
      </c>
      <c r="M19" s="88">
        <f>SUMIF('MemMon Actual'!$B$14:$B$36,$B19,'MemMon Actual'!M$14:M$36)+SUMIF('MemMon Projected'!$B$14:$B$36,$B19,'MemMon Projected'!M$14:M$36)</f>
        <v>0</v>
      </c>
      <c r="N19" s="88">
        <f>SUMIF('MemMon Actual'!$B$14:$B$36,$B19,'MemMon Actual'!N$14:N$36)+SUMIF('MemMon Projected'!$B$14:$B$36,$B19,'MemMon Projected'!N$14:N$36)</f>
        <v>0</v>
      </c>
      <c r="O19" s="88">
        <f>SUMIF('MemMon Actual'!$B$14:$B$36,$B19,'MemMon Actual'!O$14:O$36)+SUMIF('MemMon Projected'!$B$14:$B$36,$B19,'MemMon Projected'!O$14:O$36)</f>
        <v>0</v>
      </c>
      <c r="P19" s="88">
        <f>SUMIF('MemMon Actual'!$B$14:$B$36,$B19,'MemMon Actual'!P$14:P$36)+SUMIF('MemMon Projected'!$B$14:$B$36,$B19,'MemMon Projected'!P$14:P$36)</f>
        <v>0</v>
      </c>
      <c r="Q19" s="88">
        <f>SUMIF('MemMon Actual'!$B$14:$B$36,$B19,'MemMon Actual'!Q$14:Q$36)+SUMIF('MemMon Projected'!$B$14:$B$36,$B19,'MemMon Projected'!Q$14:Q$36)</f>
        <v>0</v>
      </c>
      <c r="R19" s="88">
        <f>SUMIF('MemMon Actual'!$B$14:$B$36,$B19,'MemMon Actual'!R$14:R$36)+SUMIF('MemMon Projected'!$B$14:$B$36,$B19,'MemMon Projected'!R$14:R$36)</f>
        <v>0</v>
      </c>
      <c r="S19" s="88">
        <f>SUMIF('MemMon Actual'!$B$14:$B$36,$B19,'MemMon Actual'!S$14:S$36)+SUMIF('MemMon Projected'!$B$14:$B$36,$B19,'MemMon Projected'!S$14:S$36)</f>
        <v>0</v>
      </c>
      <c r="T19" s="88">
        <f>SUMIF('MemMon Actual'!$B$14:$B$36,$B19,'MemMon Actual'!T$14:T$36)+SUMIF('MemMon Projected'!$B$14:$B$36,$B19,'MemMon Projected'!T$14:T$36)</f>
        <v>0</v>
      </c>
      <c r="U19" s="88">
        <f>SUMIF('MemMon Actual'!$B$14:$B$36,$B19,'MemMon Actual'!U$14:U$36)+SUMIF('MemMon Projected'!$B$14:$B$36,$B19,'MemMon Projected'!U$14:U$36)</f>
        <v>0</v>
      </c>
      <c r="V19" s="88">
        <f>SUMIF('MemMon Actual'!$B$14:$B$36,$B19,'MemMon Actual'!V$14:V$36)+SUMIF('MemMon Projected'!$B$14:$B$36,$B19,'MemMon Projected'!V$14:V$36)</f>
        <v>0</v>
      </c>
      <c r="W19" s="88">
        <f>SUMIF('MemMon Actual'!$B$14:$B$36,$B19,'MemMon Actual'!W$14:W$36)+SUMIF('MemMon Projected'!$B$14:$B$36,$B19,'MemMon Projected'!W$14:W$36)</f>
        <v>0</v>
      </c>
      <c r="X19" s="88">
        <f>SUMIF('MemMon Actual'!$B$14:$B$36,$B19,'MemMon Actual'!X$14:X$36)+SUMIF('MemMon Projected'!$B$14:$B$36,$B19,'MemMon Projected'!X$14:X$36)</f>
        <v>0</v>
      </c>
      <c r="Y19" s="88">
        <f>SUMIF('MemMon Actual'!$B$14:$B$36,$B19,'MemMon Actual'!Y$14:Y$36)+SUMIF('MemMon Projected'!$B$14:$B$36,$B19,'MemMon Projected'!Y$14:Y$36)</f>
        <v>0</v>
      </c>
      <c r="Z19" s="88">
        <f>SUMIF('MemMon Actual'!$B$14:$B$36,$B19,'MemMon Actual'!Z$14:Z$36)+SUMIF('MemMon Projected'!$B$14:$B$36,$B19,'MemMon Projected'!Z$14:Z$36)</f>
        <v>0</v>
      </c>
      <c r="AA19" s="88">
        <f>SUMIF('MemMon Actual'!$B$14:$B$36,$B19,'MemMon Actual'!AA$14:AA$36)+SUMIF('MemMon Projected'!$B$14:$B$36,$B19,'MemMon Projected'!AA$14:AA$36)</f>
        <v>0</v>
      </c>
      <c r="AB19" s="88">
        <f>SUMIF('MemMon Actual'!$B$14:$B$36,$B19,'MemMon Actual'!AB$14:AB$36)+SUMIF('MemMon Projected'!$B$14:$B$36,$B19,'MemMon Projected'!AB$14:AB$36)</f>
        <v>0</v>
      </c>
      <c r="AC19" s="88">
        <f>SUMIF('MemMon Actual'!$B$14:$B$36,$B19,'MemMon Actual'!AC$14:AC$36)+SUMIF('MemMon Projected'!$B$14:$B$36,$B19,'MemMon Projected'!AC$14:AC$36)</f>
        <v>0</v>
      </c>
      <c r="AD19" s="88">
        <f>SUMIF('MemMon Actual'!$B$14:$B$36,$B19,'MemMon Actual'!AD$14:AD$36)+SUMIF('MemMon Projected'!$B$14:$B$36,$B19,'MemMon Projected'!AD$14:AD$36)</f>
        <v>0</v>
      </c>
      <c r="AE19" s="88">
        <f>SUMIF('MemMon Actual'!$B$14:$B$36,$B19,'MemMon Actual'!AE$14:AE$36)+SUMIF('MemMon Projected'!$B$14:$B$36,$B19,'MemMon Projected'!AE$14:AE$36)</f>
        <v>0</v>
      </c>
      <c r="AF19" s="88">
        <f>SUMIF('MemMon Actual'!$B$14:$B$36,$B19,'MemMon Actual'!AF$14:AF$36)+SUMIF('MemMon Projected'!$B$14:$B$36,$B19,'MemMon Projected'!AF$14:AF$36)</f>
        <v>0</v>
      </c>
      <c r="AG19" s="272">
        <f>SUMIF('MemMon Actual'!$B$14:$B$36,$B19,'MemMon Actual'!AG$14:AG$36)+SUMIF('MemMon Projected'!$B$14:$B$36,$B19,'MemMon Projected'!AG$14:AG$36)</f>
        <v>0</v>
      </c>
    </row>
    <row r="20" spans="2:33" hidden="1" x14ac:dyDescent="0.2">
      <c r="B20" s="25" t="str">
        <f>IFERROR(VLOOKUP(C20,'MEG Def'!$A$14:$B$19,2),"")</f>
        <v/>
      </c>
      <c r="C20" s="58"/>
      <c r="D20" s="87">
        <f>SUMIF('MemMon Actual'!$B$14:$B$36,$B20,'MemMon Actual'!D$14:D$36)+SUMIF('MemMon Projected'!$B$14:$B$36,$B20,'MemMon Projected'!D$14:D$36)</f>
        <v>0</v>
      </c>
      <c r="E20" s="423">
        <f>SUMIF('MemMon Actual'!$B$14:$B$36,$B20,'MemMon Actual'!E$14:E$36)+SUMIF('MemMon Projected'!$B$14:$B$36,$B20,'MemMon Projected'!E$14:E$36)</f>
        <v>0</v>
      </c>
      <c r="F20" s="423">
        <f>SUMIF('MemMon Actual'!$B$14:$B$36,$B20,'MemMon Actual'!F$14:F$36)+SUMIF('MemMon Projected'!$B$14:$B$36,$B20,'MemMon Projected'!F$14:F$36)</f>
        <v>0</v>
      </c>
      <c r="G20" s="423">
        <f>SUMIF('MemMon Actual'!$B$14:$B$36,$B20,'MemMon Actual'!G$14:G$36)+SUMIF('MemMon Projected'!$B$14:$B$36,$B20,'MemMon Projected'!G$14:G$36)</f>
        <v>0</v>
      </c>
      <c r="H20" s="272">
        <f>SUMIF('MemMon Actual'!$B$14:$B$36,$B20,'MemMon Actual'!H$14:H$36)+SUMIF('MemMon Projected'!$B$14:$B$36,$B20,'MemMon Projected'!H$14:H$36)</f>
        <v>0</v>
      </c>
      <c r="I20" s="88">
        <f>SUMIF('MemMon Actual'!$B$14:$B$36,$B20,'MemMon Actual'!I$14:I$36)+SUMIF('MemMon Projected'!$B$14:$B$36,$B20,'MemMon Projected'!I$14:I$36)</f>
        <v>0</v>
      </c>
      <c r="J20" s="88">
        <f>SUMIF('MemMon Actual'!$B$14:$B$36,$B20,'MemMon Actual'!J$14:J$36)+SUMIF('MemMon Projected'!$B$14:$B$36,$B20,'MemMon Projected'!J$14:J$36)</f>
        <v>0</v>
      </c>
      <c r="K20" s="88">
        <f>SUMIF('MemMon Actual'!$B$14:$B$36,$B20,'MemMon Actual'!K$14:K$36)+SUMIF('MemMon Projected'!$B$14:$B$36,$B20,'MemMon Projected'!K$14:K$36)</f>
        <v>0</v>
      </c>
      <c r="L20" s="88">
        <f>SUMIF('MemMon Actual'!$B$14:$B$36,$B20,'MemMon Actual'!L$14:L$36)+SUMIF('MemMon Projected'!$B$14:$B$36,$B20,'MemMon Projected'!L$14:L$36)</f>
        <v>0</v>
      </c>
      <c r="M20" s="88">
        <f>SUMIF('MemMon Actual'!$B$14:$B$36,$B20,'MemMon Actual'!M$14:M$36)+SUMIF('MemMon Projected'!$B$14:$B$36,$B20,'MemMon Projected'!M$14:M$36)</f>
        <v>0</v>
      </c>
      <c r="N20" s="88">
        <f>SUMIF('MemMon Actual'!$B$14:$B$36,$B20,'MemMon Actual'!N$14:N$36)+SUMIF('MemMon Projected'!$B$14:$B$36,$B20,'MemMon Projected'!N$14:N$36)</f>
        <v>0</v>
      </c>
      <c r="O20" s="88">
        <f>SUMIF('MemMon Actual'!$B$14:$B$36,$B20,'MemMon Actual'!O$14:O$36)+SUMIF('MemMon Projected'!$B$14:$B$36,$B20,'MemMon Projected'!O$14:O$36)</f>
        <v>0</v>
      </c>
      <c r="P20" s="88">
        <f>SUMIF('MemMon Actual'!$B$14:$B$36,$B20,'MemMon Actual'!P$14:P$36)+SUMIF('MemMon Projected'!$B$14:$B$36,$B20,'MemMon Projected'!P$14:P$36)</f>
        <v>0</v>
      </c>
      <c r="Q20" s="88">
        <f>SUMIF('MemMon Actual'!$B$14:$B$36,$B20,'MemMon Actual'!Q$14:Q$36)+SUMIF('MemMon Projected'!$B$14:$B$36,$B20,'MemMon Projected'!Q$14:Q$36)</f>
        <v>0</v>
      </c>
      <c r="R20" s="88">
        <f>SUMIF('MemMon Actual'!$B$14:$B$36,$B20,'MemMon Actual'!R$14:R$36)+SUMIF('MemMon Projected'!$B$14:$B$36,$B20,'MemMon Projected'!R$14:R$36)</f>
        <v>0</v>
      </c>
      <c r="S20" s="88">
        <f>SUMIF('MemMon Actual'!$B$14:$B$36,$B20,'MemMon Actual'!S$14:S$36)+SUMIF('MemMon Projected'!$B$14:$B$36,$B20,'MemMon Projected'!S$14:S$36)</f>
        <v>0</v>
      </c>
      <c r="T20" s="88">
        <f>SUMIF('MemMon Actual'!$B$14:$B$36,$B20,'MemMon Actual'!T$14:T$36)+SUMIF('MemMon Projected'!$B$14:$B$36,$B20,'MemMon Projected'!T$14:T$36)</f>
        <v>0</v>
      </c>
      <c r="U20" s="88">
        <f>SUMIF('MemMon Actual'!$B$14:$B$36,$B20,'MemMon Actual'!U$14:U$36)+SUMIF('MemMon Projected'!$B$14:$B$36,$B20,'MemMon Projected'!U$14:U$36)</f>
        <v>0</v>
      </c>
      <c r="V20" s="88">
        <f>SUMIF('MemMon Actual'!$B$14:$B$36,$B20,'MemMon Actual'!V$14:V$36)+SUMIF('MemMon Projected'!$B$14:$B$36,$B20,'MemMon Projected'!V$14:V$36)</f>
        <v>0</v>
      </c>
      <c r="W20" s="88">
        <f>SUMIF('MemMon Actual'!$B$14:$B$36,$B20,'MemMon Actual'!W$14:W$36)+SUMIF('MemMon Projected'!$B$14:$B$36,$B20,'MemMon Projected'!W$14:W$36)</f>
        <v>0</v>
      </c>
      <c r="X20" s="88">
        <f>SUMIF('MemMon Actual'!$B$14:$B$36,$B20,'MemMon Actual'!X$14:X$36)+SUMIF('MemMon Projected'!$B$14:$B$36,$B20,'MemMon Projected'!X$14:X$36)</f>
        <v>0</v>
      </c>
      <c r="Y20" s="88">
        <f>SUMIF('MemMon Actual'!$B$14:$B$36,$B20,'MemMon Actual'!Y$14:Y$36)+SUMIF('MemMon Projected'!$B$14:$B$36,$B20,'MemMon Projected'!Y$14:Y$36)</f>
        <v>0</v>
      </c>
      <c r="Z20" s="88">
        <f>SUMIF('MemMon Actual'!$B$14:$B$36,$B20,'MemMon Actual'!Z$14:Z$36)+SUMIF('MemMon Projected'!$B$14:$B$36,$B20,'MemMon Projected'!Z$14:Z$36)</f>
        <v>0</v>
      </c>
      <c r="AA20" s="88">
        <f>SUMIF('MemMon Actual'!$B$14:$B$36,$B20,'MemMon Actual'!AA$14:AA$36)+SUMIF('MemMon Projected'!$B$14:$B$36,$B20,'MemMon Projected'!AA$14:AA$36)</f>
        <v>0</v>
      </c>
      <c r="AB20" s="88">
        <f>SUMIF('MemMon Actual'!$B$14:$B$36,$B20,'MemMon Actual'!AB$14:AB$36)+SUMIF('MemMon Projected'!$B$14:$B$36,$B20,'MemMon Projected'!AB$14:AB$36)</f>
        <v>0</v>
      </c>
      <c r="AC20" s="88">
        <f>SUMIF('MemMon Actual'!$B$14:$B$36,$B20,'MemMon Actual'!AC$14:AC$36)+SUMIF('MemMon Projected'!$B$14:$B$36,$B20,'MemMon Projected'!AC$14:AC$36)</f>
        <v>0</v>
      </c>
      <c r="AD20" s="88">
        <f>SUMIF('MemMon Actual'!$B$14:$B$36,$B20,'MemMon Actual'!AD$14:AD$36)+SUMIF('MemMon Projected'!$B$14:$B$36,$B20,'MemMon Projected'!AD$14:AD$36)</f>
        <v>0</v>
      </c>
      <c r="AE20" s="88">
        <f>SUMIF('MemMon Actual'!$B$14:$B$36,$B20,'MemMon Actual'!AE$14:AE$36)+SUMIF('MemMon Projected'!$B$14:$B$36,$B20,'MemMon Projected'!AE$14:AE$36)</f>
        <v>0</v>
      </c>
      <c r="AF20" s="88">
        <f>SUMIF('MemMon Actual'!$B$14:$B$36,$B20,'MemMon Actual'!AF$14:AF$36)+SUMIF('MemMon Projected'!$B$14:$B$36,$B20,'MemMon Projected'!AF$14:AF$36)</f>
        <v>0</v>
      </c>
      <c r="AG20" s="272">
        <f>SUMIF('MemMon Actual'!$B$14:$B$36,$B20,'MemMon Actual'!AG$14:AG$36)+SUMIF('MemMon Projected'!$B$14:$B$36,$B20,'MemMon Projected'!AG$14:AG$36)</f>
        <v>0</v>
      </c>
    </row>
    <row r="21" spans="2:33" hidden="1" x14ac:dyDescent="0.2">
      <c r="B21" s="25" t="str">
        <f>IFERROR(VLOOKUP(C21,'MEG Def'!$A$14:$B$19,2),"")</f>
        <v/>
      </c>
      <c r="C21" s="58"/>
      <c r="D21" s="87">
        <f>SUMIF('MemMon Actual'!$B$14:$B$36,$B21,'MemMon Actual'!D$14:D$36)+SUMIF('MemMon Projected'!$B$14:$B$36,$B21,'MemMon Projected'!D$14:D$36)</f>
        <v>0</v>
      </c>
      <c r="E21" s="423">
        <f>SUMIF('MemMon Actual'!$B$14:$B$36,$B21,'MemMon Actual'!E$14:E$36)+SUMIF('MemMon Projected'!$B$14:$B$36,$B21,'MemMon Projected'!E$14:E$36)</f>
        <v>0</v>
      </c>
      <c r="F21" s="423">
        <f>SUMIF('MemMon Actual'!$B$14:$B$36,$B21,'MemMon Actual'!F$14:F$36)+SUMIF('MemMon Projected'!$B$14:$B$36,$B21,'MemMon Projected'!F$14:F$36)</f>
        <v>0</v>
      </c>
      <c r="G21" s="423">
        <f>SUMIF('MemMon Actual'!$B$14:$B$36,$B21,'MemMon Actual'!G$14:G$36)+SUMIF('MemMon Projected'!$B$14:$B$36,$B21,'MemMon Projected'!G$14:G$36)</f>
        <v>0</v>
      </c>
      <c r="H21" s="272">
        <f>SUMIF('MemMon Actual'!$B$14:$B$36,$B21,'MemMon Actual'!H$14:H$36)+SUMIF('MemMon Projected'!$B$14:$B$36,$B21,'MemMon Projected'!H$14:H$36)</f>
        <v>0</v>
      </c>
      <c r="I21" s="88">
        <f>SUMIF('MemMon Actual'!$B$14:$B$36,$B21,'MemMon Actual'!I$14:I$36)+SUMIF('MemMon Projected'!$B$14:$B$36,$B21,'MemMon Projected'!I$14:I$36)</f>
        <v>0</v>
      </c>
      <c r="J21" s="88">
        <f>SUMIF('MemMon Actual'!$B$14:$B$36,$B21,'MemMon Actual'!J$14:J$36)+SUMIF('MemMon Projected'!$B$14:$B$36,$B21,'MemMon Projected'!J$14:J$36)</f>
        <v>0</v>
      </c>
      <c r="K21" s="88">
        <f>SUMIF('MemMon Actual'!$B$14:$B$36,$B21,'MemMon Actual'!K$14:K$36)+SUMIF('MemMon Projected'!$B$14:$B$36,$B21,'MemMon Projected'!K$14:K$36)</f>
        <v>0</v>
      </c>
      <c r="L21" s="88">
        <f>SUMIF('MemMon Actual'!$B$14:$B$36,$B21,'MemMon Actual'!L$14:L$36)+SUMIF('MemMon Projected'!$B$14:$B$36,$B21,'MemMon Projected'!L$14:L$36)</f>
        <v>0</v>
      </c>
      <c r="M21" s="88">
        <f>SUMIF('MemMon Actual'!$B$14:$B$36,$B21,'MemMon Actual'!M$14:M$36)+SUMIF('MemMon Projected'!$B$14:$B$36,$B21,'MemMon Projected'!M$14:M$36)</f>
        <v>0</v>
      </c>
      <c r="N21" s="88">
        <f>SUMIF('MemMon Actual'!$B$14:$B$36,$B21,'MemMon Actual'!N$14:N$36)+SUMIF('MemMon Projected'!$B$14:$B$36,$B21,'MemMon Projected'!N$14:N$36)</f>
        <v>0</v>
      </c>
      <c r="O21" s="88">
        <f>SUMIF('MemMon Actual'!$B$14:$B$36,$B21,'MemMon Actual'!O$14:O$36)+SUMIF('MemMon Projected'!$B$14:$B$36,$B21,'MemMon Projected'!O$14:O$36)</f>
        <v>0</v>
      </c>
      <c r="P21" s="88">
        <f>SUMIF('MemMon Actual'!$B$14:$B$36,$B21,'MemMon Actual'!P$14:P$36)+SUMIF('MemMon Projected'!$B$14:$B$36,$B21,'MemMon Projected'!P$14:P$36)</f>
        <v>0</v>
      </c>
      <c r="Q21" s="88">
        <f>SUMIF('MemMon Actual'!$B$14:$B$36,$B21,'MemMon Actual'!Q$14:Q$36)+SUMIF('MemMon Projected'!$B$14:$B$36,$B21,'MemMon Projected'!Q$14:Q$36)</f>
        <v>0</v>
      </c>
      <c r="R21" s="88">
        <f>SUMIF('MemMon Actual'!$B$14:$B$36,$B21,'MemMon Actual'!R$14:R$36)+SUMIF('MemMon Projected'!$B$14:$B$36,$B21,'MemMon Projected'!R$14:R$36)</f>
        <v>0</v>
      </c>
      <c r="S21" s="88">
        <f>SUMIF('MemMon Actual'!$B$14:$B$36,$B21,'MemMon Actual'!S$14:S$36)+SUMIF('MemMon Projected'!$B$14:$B$36,$B21,'MemMon Projected'!S$14:S$36)</f>
        <v>0</v>
      </c>
      <c r="T21" s="88">
        <f>SUMIF('MemMon Actual'!$B$14:$B$36,$B21,'MemMon Actual'!T$14:T$36)+SUMIF('MemMon Projected'!$B$14:$B$36,$B21,'MemMon Projected'!T$14:T$36)</f>
        <v>0</v>
      </c>
      <c r="U21" s="88">
        <f>SUMIF('MemMon Actual'!$B$14:$B$36,$B21,'MemMon Actual'!U$14:U$36)+SUMIF('MemMon Projected'!$B$14:$B$36,$B21,'MemMon Projected'!U$14:U$36)</f>
        <v>0</v>
      </c>
      <c r="V21" s="88">
        <f>SUMIF('MemMon Actual'!$B$14:$B$36,$B21,'MemMon Actual'!V$14:V$36)+SUMIF('MemMon Projected'!$B$14:$B$36,$B21,'MemMon Projected'!V$14:V$36)</f>
        <v>0</v>
      </c>
      <c r="W21" s="88">
        <f>SUMIF('MemMon Actual'!$B$14:$B$36,$B21,'MemMon Actual'!W$14:W$36)+SUMIF('MemMon Projected'!$B$14:$B$36,$B21,'MemMon Projected'!W$14:W$36)</f>
        <v>0</v>
      </c>
      <c r="X21" s="88">
        <f>SUMIF('MemMon Actual'!$B$14:$B$36,$B21,'MemMon Actual'!X$14:X$36)+SUMIF('MemMon Projected'!$B$14:$B$36,$B21,'MemMon Projected'!X$14:X$36)</f>
        <v>0</v>
      </c>
      <c r="Y21" s="88">
        <f>SUMIF('MemMon Actual'!$B$14:$B$36,$B21,'MemMon Actual'!Y$14:Y$36)+SUMIF('MemMon Projected'!$B$14:$B$36,$B21,'MemMon Projected'!Y$14:Y$36)</f>
        <v>0</v>
      </c>
      <c r="Z21" s="88">
        <f>SUMIF('MemMon Actual'!$B$14:$B$36,$B21,'MemMon Actual'!Z$14:Z$36)+SUMIF('MemMon Projected'!$B$14:$B$36,$B21,'MemMon Projected'!Z$14:Z$36)</f>
        <v>0</v>
      </c>
      <c r="AA21" s="88">
        <f>SUMIF('MemMon Actual'!$B$14:$B$36,$B21,'MemMon Actual'!AA$14:AA$36)+SUMIF('MemMon Projected'!$B$14:$B$36,$B21,'MemMon Projected'!AA$14:AA$36)</f>
        <v>0</v>
      </c>
      <c r="AB21" s="88">
        <f>SUMIF('MemMon Actual'!$B$14:$B$36,$B21,'MemMon Actual'!AB$14:AB$36)+SUMIF('MemMon Projected'!$B$14:$B$36,$B21,'MemMon Projected'!AB$14:AB$36)</f>
        <v>0</v>
      </c>
      <c r="AC21" s="88">
        <f>SUMIF('MemMon Actual'!$B$14:$B$36,$B21,'MemMon Actual'!AC$14:AC$36)+SUMIF('MemMon Projected'!$B$14:$B$36,$B21,'MemMon Projected'!AC$14:AC$36)</f>
        <v>0</v>
      </c>
      <c r="AD21" s="88">
        <f>SUMIF('MemMon Actual'!$B$14:$B$36,$B21,'MemMon Actual'!AD$14:AD$36)+SUMIF('MemMon Projected'!$B$14:$B$36,$B21,'MemMon Projected'!AD$14:AD$36)</f>
        <v>0</v>
      </c>
      <c r="AE21" s="88">
        <f>SUMIF('MemMon Actual'!$B$14:$B$36,$B21,'MemMon Actual'!AE$14:AE$36)+SUMIF('MemMon Projected'!$B$14:$B$36,$B21,'MemMon Projected'!AE$14:AE$36)</f>
        <v>0</v>
      </c>
      <c r="AF21" s="88">
        <f>SUMIF('MemMon Actual'!$B$14:$B$36,$B21,'MemMon Actual'!AF$14:AF$36)+SUMIF('MemMon Projected'!$B$14:$B$36,$B21,'MemMon Projected'!AF$14:AF$36)</f>
        <v>0</v>
      </c>
      <c r="AG21" s="272">
        <f>SUMIF('MemMon Actual'!$B$14:$B$36,$B21,'MemMon Actual'!AG$14:AG$36)+SUMIF('MemMon Projected'!$B$14:$B$36,$B21,'MemMon Projected'!AG$14:AG$36)</f>
        <v>0</v>
      </c>
    </row>
    <row r="22" spans="2:33" hidden="1" x14ac:dyDescent="0.2">
      <c r="B22" s="25"/>
      <c r="C22" s="58"/>
      <c r="D22" s="87">
        <f>SUMIF('MemMon Actual'!$B$14:$B$36,$B22,'MemMon Actual'!D$14:D$36)+SUMIF('MemMon Projected'!$B$14:$B$36,$B22,'MemMon Projected'!D$14:D$36)</f>
        <v>0</v>
      </c>
      <c r="E22" s="423">
        <f>SUMIF('MemMon Actual'!$B$14:$B$36,$B22,'MemMon Actual'!E$14:E$36)+SUMIF('MemMon Projected'!$B$14:$B$36,$B22,'MemMon Projected'!E$14:E$36)</f>
        <v>0</v>
      </c>
      <c r="F22" s="423">
        <f>SUMIF('MemMon Actual'!$B$14:$B$36,$B22,'MemMon Actual'!F$14:F$36)+SUMIF('MemMon Projected'!$B$14:$B$36,$B22,'MemMon Projected'!F$14:F$36)</f>
        <v>0</v>
      </c>
      <c r="G22" s="423">
        <f>SUMIF('MemMon Actual'!$B$14:$B$36,$B22,'MemMon Actual'!G$14:G$36)+SUMIF('MemMon Projected'!$B$14:$B$36,$B22,'MemMon Projected'!G$14:G$36)</f>
        <v>0</v>
      </c>
      <c r="H22" s="272">
        <f>SUMIF('MemMon Actual'!$B$14:$B$36,$B22,'MemMon Actual'!H$14:H$36)+SUMIF('MemMon Projected'!$B$14:$B$36,$B22,'MemMon Projected'!H$14:H$36)</f>
        <v>0</v>
      </c>
      <c r="I22" s="88">
        <f>SUMIF('MemMon Actual'!$B$14:$B$36,$B22,'MemMon Actual'!I$14:I$36)+SUMIF('MemMon Projected'!$B$14:$B$36,$B22,'MemMon Projected'!I$14:I$36)</f>
        <v>0</v>
      </c>
      <c r="J22" s="88">
        <f>SUMIF('MemMon Actual'!$B$14:$B$36,$B22,'MemMon Actual'!J$14:J$36)+SUMIF('MemMon Projected'!$B$14:$B$36,$B22,'MemMon Projected'!J$14:J$36)</f>
        <v>0</v>
      </c>
      <c r="K22" s="88">
        <f>SUMIF('MemMon Actual'!$B$14:$B$36,$B22,'MemMon Actual'!K$14:K$36)+SUMIF('MemMon Projected'!$B$14:$B$36,$B22,'MemMon Projected'!K$14:K$36)</f>
        <v>0</v>
      </c>
      <c r="L22" s="88">
        <f>SUMIF('MemMon Actual'!$B$14:$B$36,$B22,'MemMon Actual'!L$14:L$36)+SUMIF('MemMon Projected'!$B$14:$B$36,$B22,'MemMon Projected'!L$14:L$36)</f>
        <v>0</v>
      </c>
      <c r="M22" s="88">
        <f>SUMIF('MemMon Actual'!$B$14:$B$36,$B22,'MemMon Actual'!M$14:M$36)+SUMIF('MemMon Projected'!$B$14:$B$36,$B22,'MemMon Projected'!M$14:M$36)</f>
        <v>0</v>
      </c>
      <c r="N22" s="88">
        <f>SUMIF('MemMon Actual'!$B$14:$B$36,$B22,'MemMon Actual'!N$14:N$36)+SUMIF('MemMon Projected'!$B$14:$B$36,$B22,'MemMon Projected'!N$14:N$36)</f>
        <v>0</v>
      </c>
      <c r="O22" s="88">
        <f>SUMIF('MemMon Actual'!$B$14:$B$36,$B22,'MemMon Actual'!O$14:O$36)+SUMIF('MemMon Projected'!$B$14:$B$36,$B22,'MemMon Projected'!O$14:O$36)</f>
        <v>0</v>
      </c>
      <c r="P22" s="88">
        <f>SUMIF('MemMon Actual'!$B$14:$B$36,$B22,'MemMon Actual'!P$14:P$36)+SUMIF('MemMon Projected'!$B$14:$B$36,$B22,'MemMon Projected'!P$14:P$36)</f>
        <v>0</v>
      </c>
      <c r="Q22" s="88">
        <f>SUMIF('MemMon Actual'!$B$14:$B$36,$B22,'MemMon Actual'!Q$14:Q$36)+SUMIF('MemMon Projected'!$B$14:$B$36,$B22,'MemMon Projected'!Q$14:Q$36)</f>
        <v>0</v>
      </c>
      <c r="R22" s="88">
        <f>SUMIF('MemMon Actual'!$B$14:$B$36,$B22,'MemMon Actual'!R$14:R$36)+SUMIF('MemMon Projected'!$B$14:$B$36,$B22,'MemMon Projected'!R$14:R$36)</f>
        <v>0</v>
      </c>
      <c r="S22" s="88">
        <f>SUMIF('MemMon Actual'!$B$14:$B$36,$B22,'MemMon Actual'!S$14:S$36)+SUMIF('MemMon Projected'!$B$14:$B$36,$B22,'MemMon Projected'!S$14:S$36)</f>
        <v>0</v>
      </c>
      <c r="T22" s="88">
        <f>SUMIF('MemMon Actual'!$B$14:$B$36,$B22,'MemMon Actual'!T$14:T$36)+SUMIF('MemMon Projected'!$B$14:$B$36,$B22,'MemMon Projected'!T$14:T$36)</f>
        <v>0</v>
      </c>
      <c r="U22" s="88">
        <f>SUMIF('MemMon Actual'!$B$14:$B$36,$B22,'MemMon Actual'!U$14:U$36)+SUMIF('MemMon Projected'!$B$14:$B$36,$B22,'MemMon Projected'!U$14:U$36)</f>
        <v>0</v>
      </c>
      <c r="V22" s="88">
        <f>SUMIF('MemMon Actual'!$B$14:$B$36,$B22,'MemMon Actual'!V$14:V$36)+SUMIF('MemMon Projected'!$B$14:$B$36,$B22,'MemMon Projected'!V$14:V$36)</f>
        <v>0</v>
      </c>
      <c r="W22" s="88">
        <f>SUMIF('MemMon Actual'!$B$14:$B$36,$B22,'MemMon Actual'!W$14:W$36)+SUMIF('MemMon Projected'!$B$14:$B$36,$B22,'MemMon Projected'!W$14:W$36)</f>
        <v>0</v>
      </c>
      <c r="X22" s="88">
        <f>SUMIF('MemMon Actual'!$B$14:$B$36,$B22,'MemMon Actual'!X$14:X$36)+SUMIF('MemMon Projected'!$B$14:$B$36,$B22,'MemMon Projected'!X$14:X$36)</f>
        <v>0</v>
      </c>
      <c r="Y22" s="88">
        <f>SUMIF('MemMon Actual'!$B$14:$B$36,$B22,'MemMon Actual'!Y$14:Y$36)+SUMIF('MemMon Projected'!$B$14:$B$36,$B22,'MemMon Projected'!Y$14:Y$36)</f>
        <v>0</v>
      </c>
      <c r="Z22" s="88">
        <f>SUMIF('MemMon Actual'!$B$14:$B$36,$B22,'MemMon Actual'!Z$14:Z$36)+SUMIF('MemMon Projected'!$B$14:$B$36,$B22,'MemMon Projected'!Z$14:Z$36)</f>
        <v>0</v>
      </c>
      <c r="AA22" s="88">
        <f>SUMIF('MemMon Actual'!$B$14:$B$36,$B22,'MemMon Actual'!AA$14:AA$36)+SUMIF('MemMon Projected'!$B$14:$B$36,$B22,'MemMon Projected'!AA$14:AA$36)</f>
        <v>0</v>
      </c>
      <c r="AB22" s="88">
        <f>SUMIF('MemMon Actual'!$B$14:$B$36,$B22,'MemMon Actual'!AB$14:AB$36)+SUMIF('MemMon Projected'!$B$14:$B$36,$B22,'MemMon Projected'!AB$14:AB$36)</f>
        <v>0</v>
      </c>
      <c r="AC22" s="88">
        <f>SUMIF('MemMon Actual'!$B$14:$B$36,$B22,'MemMon Actual'!AC$14:AC$36)+SUMIF('MemMon Projected'!$B$14:$B$36,$B22,'MemMon Projected'!AC$14:AC$36)</f>
        <v>0</v>
      </c>
      <c r="AD22" s="88">
        <f>SUMIF('MemMon Actual'!$B$14:$B$36,$B22,'MemMon Actual'!AD$14:AD$36)+SUMIF('MemMon Projected'!$B$14:$B$36,$B22,'MemMon Projected'!AD$14:AD$36)</f>
        <v>0</v>
      </c>
      <c r="AE22" s="88">
        <f>SUMIF('MemMon Actual'!$B$14:$B$36,$B22,'MemMon Actual'!AE$14:AE$36)+SUMIF('MemMon Projected'!$B$14:$B$36,$B22,'MemMon Projected'!AE$14:AE$36)</f>
        <v>0</v>
      </c>
      <c r="AF22" s="88">
        <f>SUMIF('MemMon Actual'!$B$14:$B$36,$B22,'MemMon Actual'!AF$14:AF$36)+SUMIF('MemMon Projected'!$B$14:$B$36,$B22,'MemMon Projected'!AF$14:AF$36)</f>
        <v>0</v>
      </c>
      <c r="AG22" s="272">
        <f>SUMIF('MemMon Actual'!$B$14:$B$36,$B22,'MemMon Actual'!AG$14:AG$36)+SUMIF('MemMon Projected'!$B$14:$B$36,$B22,'MemMon Projected'!AG$14:AG$36)</f>
        <v>0</v>
      </c>
    </row>
    <row r="23" spans="2:33" x14ac:dyDescent="0.2">
      <c r="B23" s="30" t="s">
        <v>43</v>
      </c>
      <c r="C23" s="57"/>
      <c r="D23" s="87">
        <f>SUMIF('MemMon Actual'!$B$14:$B$36,$B23,'MemMon Actual'!D$14:D$36)+SUMIF('MemMon Projected'!$B$14:$B$36,$B23,'MemMon Projected'!D$14:D$36)</f>
        <v>0</v>
      </c>
      <c r="E23" s="423">
        <f>SUMIF('MemMon Actual'!$B$14:$B$36,$B23,'MemMon Actual'!E$14:E$36)+SUMIF('MemMon Projected'!$B$14:$B$36,$B23,'MemMon Projected'!E$14:E$36)</f>
        <v>0</v>
      </c>
      <c r="F23" s="423">
        <f>SUMIF('MemMon Actual'!$B$14:$B$36,$B23,'MemMon Actual'!F$14:F$36)+SUMIF('MemMon Projected'!$B$14:$B$36,$B23,'MemMon Projected'!F$14:F$36)</f>
        <v>0</v>
      </c>
      <c r="G23" s="423">
        <f>SUMIF('MemMon Actual'!$B$14:$B$36,$B23,'MemMon Actual'!G$14:G$36)+SUMIF('MemMon Projected'!$B$14:$B$36,$B23,'MemMon Projected'!G$14:G$36)</f>
        <v>0</v>
      </c>
      <c r="H23" s="272">
        <f>SUMIF('MemMon Actual'!$B$14:$B$36,$B23,'MemMon Actual'!H$14:H$36)+SUMIF('MemMon Projected'!$B$14:$B$36,$B23,'MemMon Projected'!H$14:H$36)</f>
        <v>0</v>
      </c>
      <c r="I23" s="88">
        <f>SUMIF('MemMon Actual'!$B$14:$B$36,$B23,'MemMon Actual'!I$14:I$36)+SUMIF('MemMon Projected'!$B$14:$B$36,$B23,'MemMon Projected'!I$14:I$36)</f>
        <v>0</v>
      </c>
      <c r="J23" s="88">
        <f>SUMIF('MemMon Actual'!$B$14:$B$36,$B23,'MemMon Actual'!J$14:J$36)+SUMIF('MemMon Projected'!$B$14:$B$36,$B23,'MemMon Projected'!J$14:J$36)</f>
        <v>0</v>
      </c>
      <c r="K23" s="88">
        <f>SUMIF('MemMon Actual'!$B$14:$B$36,$B23,'MemMon Actual'!K$14:K$36)+SUMIF('MemMon Projected'!$B$14:$B$36,$B23,'MemMon Projected'!K$14:K$36)</f>
        <v>0</v>
      </c>
      <c r="L23" s="88">
        <f>SUMIF('MemMon Actual'!$B$14:$B$36,$B23,'MemMon Actual'!L$14:L$36)+SUMIF('MemMon Projected'!$B$14:$B$36,$B23,'MemMon Projected'!L$14:L$36)</f>
        <v>0</v>
      </c>
      <c r="M23" s="88">
        <f>SUMIF('MemMon Actual'!$B$14:$B$36,$B23,'MemMon Actual'!M$14:M$36)+SUMIF('MemMon Projected'!$B$14:$B$36,$B23,'MemMon Projected'!M$14:M$36)</f>
        <v>0</v>
      </c>
      <c r="N23" s="88">
        <f>SUMIF('MemMon Actual'!$B$14:$B$36,$B23,'MemMon Actual'!N$14:N$36)+SUMIF('MemMon Projected'!$B$14:$B$36,$B23,'MemMon Projected'!N$14:N$36)</f>
        <v>0</v>
      </c>
      <c r="O23" s="88">
        <f>SUMIF('MemMon Actual'!$B$14:$B$36,$B23,'MemMon Actual'!O$14:O$36)+SUMIF('MemMon Projected'!$B$14:$B$36,$B23,'MemMon Projected'!O$14:O$36)</f>
        <v>0</v>
      </c>
      <c r="P23" s="88">
        <f>SUMIF('MemMon Actual'!$B$14:$B$36,$B23,'MemMon Actual'!P$14:P$36)+SUMIF('MemMon Projected'!$B$14:$B$36,$B23,'MemMon Projected'!P$14:P$36)</f>
        <v>0</v>
      </c>
      <c r="Q23" s="88">
        <f>SUMIF('MemMon Actual'!$B$14:$B$36,$B23,'MemMon Actual'!Q$14:Q$36)+SUMIF('MemMon Projected'!$B$14:$B$36,$B23,'MemMon Projected'!Q$14:Q$36)</f>
        <v>0</v>
      </c>
      <c r="R23" s="88">
        <f>SUMIF('MemMon Actual'!$B$14:$B$36,$B23,'MemMon Actual'!R$14:R$36)+SUMIF('MemMon Projected'!$B$14:$B$36,$B23,'MemMon Projected'!R$14:R$36)</f>
        <v>0</v>
      </c>
      <c r="S23" s="88">
        <f>SUMIF('MemMon Actual'!$B$14:$B$36,$B23,'MemMon Actual'!S$14:S$36)+SUMIF('MemMon Projected'!$B$14:$B$36,$B23,'MemMon Projected'!S$14:S$36)</f>
        <v>0</v>
      </c>
      <c r="T23" s="88">
        <f>SUMIF('MemMon Actual'!$B$14:$B$36,$B23,'MemMon Actual'!T$14:T$36)+SUMIF('MemMon Projected'!$B$14:$B$36,$B23,'MemMon Projected'!T$14:T$36)</f>
        <v>0</v>
      </c>
      <c r="U23" s="88">
        <f>SUMIF('MemMon Actual'!$B$14:$B$36,$B23,'MemMon Actual'!U$14:U$36)+SUMIF('MemMon Projected'!$B$14:$B$36,$B23,'MemMon Projected'!U$14:U$36)</f>
        <v>0</v>
      </c>
      <c r="V23" s="88">
        <f>SUMIF('MemMon Actual'!$B$14:$B$36,$B23,'MemMon Actual'!V$14:V$36)+SUMIF('MemMon Projected'!$B$14:$B$36,$B23,'MemMon Projected'!V$14:V$36)</f>
        <v>0</v>
      </c>
      <c r="W23" s="88">
        <f>SUMIF('MemMon Actual'!$B$14:$B$36,$B23,'MemMon Actual'!W$14:W$36)+SUMIF('MemMon Projected'!$B$14:$B$36,$B23,'MemMon Projected'!W$14:W$36)</f>
        <v>0</v>
      </c>
      <c r="X23" s="88">
        <f>SUMIF('MemMon Actual'!$B$14:$B$36,$B23,'MemMon Actual'!X$14:X$36)+SUMIF('MemMon Projected'!$B$14:$B$36,$B23,'MemMon Projected'!X$14:X$36)</f>
        <v>0</v>
      </c>
      <c r="Y23" s="88">
        <f>SUMIF('MemMon Actual'!$B$14:$B$36,$B23,'MemMon Actual'!Y$14:Y$36)+SUMIF('MemMon Projected'!$B$14:$B$36,$B23,'MemMon Projected'!Y$14:Y$36)</f>
        <v>0</v>
      </c>
      <c r="Z23" s="88">
        <f>SUMIF('MemMon Actual'!$B$14:$B$36,$B23,'MemMon Actual'!Z$14:Z$36)+SUMIF('MemMon Projected'!$B$14:$B$36,$B23,'MemMon Projected'!Z$14:Z$36)</f>
        <v>0</v>
      </c>
      <c r="AA23" s="88">
        <f>SUMIF('MemMon Actual'!$B$14:$B$36,$B23,'MemMon Actual'!AA$14:AA$36)+SUMIF('MemMon Projected'!$B$14:$B$36,$B23,'MemMon Projected'!AA$14:AA$36)</f>
        <v>0</v>
      </c>
      <c r="AB23" s="88">
        <f>SUMIF('MemMon Actual'!$B$14:$B$36,$B23,'MemMon Actual'!AB$14:AB$36)+SUMIF('MemMon Projected'!$B$14:$B$36,$B23,'MemMon Projected'!AB$14:AB$36)</f>
        <v>0</v>
      </c>
      <c r="AC23" s="88">
        <f>SUMIF('MemMon Actual'!$B$14:$B$36,$B23,'MemMon Actual'!AC$14:AC$36)+SUMIF('MemMon Projected'!$B$14:$B$36,$B23,'MemMon Projected'!AC$14:AC$36)</f>
        <v>0</v>
      </c>
      <c r="AD23" s="88">
        <f>SUMIF('MemMon Actual'!$B$14:$B$36,$B23,'MemMon Actual'!AD$14:AD$36)+SUMIF('MemMon Projected'!$B$14:$B$36,$B23,'MemMon Projected'!AD$14:AD$36)</f>
        <v>0</v>
      </c>
      <c r="AE23" s="88">
        <f>SUMIF('MemMon Actual'!$B$14:$B$36,$B23,'MemMon Actual'!AE$14:AE$36)+SUMIF('MemMon Projected'!$B$14:$B$36,$B23,'MemMon Projected'!AE$14:AE$36)</f>
        <v>0</v>
      </c>
      <c r="AF23" s="88">
        <f>SUMIF('MemMon Actual'!$B$14:$B$36,$B23,'MemMon Actual'!AF$14:AF$36)+SUMIF('MemMon Projected'!$B$14:$B$36,$B23,'MemMon Projected'!AF$14:AF$36)</f>
        <v>0</v>
      </c>
      <c r="AG23" s="272">
        <f>SUMIF('MemMon Actual'!$B$14:$B$36,$B23,'MemMon Actual'!AG$14:AG$36)+SUMIF('MemMon Projected'!$B$14:$B$36,$B23,'MemMon Projected'!AG$14:AG$36)</f>
        <v>0</v>
      </c>
    </row>
    <row r="24" spans="2:33" x14ac:dyDescent="0.2">
      <c r="B24" s="25" t="str">
        <f>IFERROR(VLOOKUP(C24,'MEG Def'!$A$42:$B$45,2),"")</f>
        <v xml:space="preserve">New Adult Group </v>
      </c>
      <c r="C24" s="58">
        <v>1</v>
      </c>
      <c r="D24" s="87">
        <f>SUMIF('MemMon Actual'!$B$14:$B$36,$B24,'MemMon Actual'!D$14:D$36)+SUMIF('MemMon Projected'!$B$14:$B$36,$B24,'MemMon Projected'!D$14:D$36)</f>
        <v>666385</v>
      </c>
      <c r="E24" s="423">
        <f>SUMIF('MemMon Actual'!$B$14:$B$36,$B24,'MemMon Actual'!E$14:E$36)+SUMIF('MemMon Projected'!$B$14:$B$36,$B24,'MemMon Projected'!E$14:E$36)</f>
        <v>1016759</v>
      </c>
      <c r="F24" s="423">
        <f>SUMIF('MemMon Actual'!$B$14:$B$36,$B24,'MemMon Actual'!F$14:F$36)+SUMIF('MemMon Projected'!$B$14:$B$36,$B24,'MemMon Projected'!F$14:F$36)</f>
        <v>1197188</v>
      </c>
      <c r="G24" s="423">
        <f>SUMIF('MemMon Actual'!$B$14:$B$36,$B24,'MemMon Actual'!G$14:G$36)+SUMIF('MemMon Projected'!$B$14:$B$36,$B24,'MemMon Projected'!G$14:G$36)</f>
        <v>1162087</v>
      </c>
      <c r="H24" s="272">
        <f>SUMIF('MemMon Actual'!$B$14:$B$36,$B24,'MemMon Actual'!H$14:H$36)+SUMIF('MemMon Projected'!$B$14:$B$36,$B24,'MemMon Projected'!H$14:H$36)</f>
        <v>1108459</v>
      </c>
      <c r="I24" s="88">
        <f>SUMIF('MemMon Actual'!$B$14:$B$36,$B24,'MemMon Actual'!I$14:I$36)+SUMIF('MemMon Projected'!$B$14:$B$36,$B24,'MemMon Projected'!I$14:I$36)</f>
        <v>0</v>
      </c>
      <c r="J24" s="88">
        <f>SUMIF('MemMon Actual'!$B$14:$B$36,$B24,'MemMon Actual'!J$14:J$36)+SUMIF('MemMon Projected'!$B$14:$B$36,$B24,'MemMon Projected'!J$14:J$36)</f>
        <v>0</v>
      </c>
      <c r="K24" s="88">
        <f>SUMIF('MemMon Actual'!$B$14:$B$36,$B24,'MemMon Actual'!K$14:K$36)+SUMIF('MemMon Projected'!$B$14:$B$36,$B24,'MemMon Projected'!K$14:K$36)</f>
        <v>0</v>
      </c>
      <c r="L24" s="88">
        <f>SUMIF('MemMon Actual'!$B$14:$B$36,$B24,'MemMon Actual'!L$14:L$36)+SUMIF('MemMon Projected'!$B$14:$B$36,$B24,'MemMon Projected'!L$14:L$36)</f>
        <v>0</v>
      </c>
      <c r="M24" s="88">
        <f>SUMIF('MemMon Actual'!$B$14:$B$36,$B24,'MemMon Actual'!M$14:M$36)+SUMIF('MemMon Projected'!$B$14:$B$36,$B24,'MemMon Projected'!M$14:M$36)</f>
        <v>0</v>
      </c>
      <c r="N24" s="88">
        <f>SUMIF('MemMon Actual'!$B$14:$B$36,$B24,'MemMon Actual'!N$14:N$36)+SUMIF('MemMon Projected'!$B$14:$B$36,$B24,'MemMon Projected'!N$14:N$36)</f>
        <v>0</v>
      </c>
      <c r="O24" s="88">
        <f>SUMIF('MemMon Actual'!$B$14:$B$36,$B24,'MemMon Actual'!O$14:O$36)+SUMIF('MemMon Projected'!$B$14:$B$36,$B24,'MemMon Projected'!O$14:O$36)</f>
        <v>0</v>
      </c>
      <c r="P24" s="88">
        <f>SUMIF('MemMon Actual'!$B$14:$B$36,$B24,'MemMon Actual'!P$14:P$36)+SUMIF('MemMon Projected'!$B$14:$B$36,$B24,'MemMon Projected'!P$14:P$36)</f>
        <v>0</v>
      </c>
      <c r="Q24" s="88">
        <f>SUMIF('MemMon Actual'!$B$14:$B$36,$B24,'MemMon Actual'!Q$14:Q$36)+SUMIF('MemMon Projected'!$B$14:$B$36,$B24,'MemMon Projected'!Q$14:Q$36)</f>
        <v>0</v>
      </c>
      <c r="R24" s="88">
        <f>SUMIF('MemMon Actual'!$B$14:$B$36,$B24,'MemMon Actual'!R$14:R$36)+SUMIF('MemMon Projected'!$B$14:$B$36,$B24,'MemMon Projected'!R$14:R$36)</f>
        <v>0</v>
      </c>
      <c r="S24" s="88">
        <f>SUMIF('MemMon Actual'!$B$14:$B$36,$B24,'MemMon Actual'!S$14:S$36)+SUMIF('MemMon Projected'!$B$14:$B$36,$B24,'MemMon Projected'!S$14:S$36)</f>
        <v>0</v>
      </c>
      <c r="T24" s="88">
        <f>SUMIF('MemMon Actual'!$B$14:$B$36,$B24,'MemMon Actual'!T$14:T$36)+SUMIF('MemMon Projected'!$B$14:$B$36,$B24,'MemMon Projected'!T$14:T$36)</f>
        <v>0</v>
      </c>
      <c r="U24" s="88">
        <f>SUMIF('MemMon Actual'!$B$14:$B$36,$B24,'MemMon Actual'!U$14:U$36)+SUMIF('MemMon Projected'!$B$14:$B$36,$B24,'MemMon Projected'!U$14:U$36)</f>
        <v>0</v>
      </c>
      <c r="V24" s="88">
        <f>SUMIF('MemMon Actual'!$B$14:$B$36,$B24,'MemMon Actual'!V$14:V$36)+SUMIF('MemMon Projected'!$B$14:$B$36,$B24,'MemMon Projected'!V$14:V$36)</f>
        <v>0</v>
      </c>
      <c r="W24" s="88">
        <f>SUMIF('MemMon Actual'!$B$14:$B$36,$B24,'MemMon Actual'!W$14:W$36)+SUMIF('MemMon Projected'!$B$14:$B$36,$B24,'MemMon Projected'!W$14:W$36)</f>
        <v>0</v>
      </c>
      <c r="X24" s="88">
        <f>SUMIF('MemMon Actual'!$B$14:$B$36,$B24,'MemMon Actual'!X$14:X$36)+SUMIF('MemMon Projected'!$B$14:$B$36,$B24,'MemMon Projected'!X$14:X$36)</f>
        <v>0</v>
      </c>
      <c r="Y24" s="88">
        <f>SUMIF('MemMon Actual'!$B$14:$B$36,$B24,'MemMon Actual'!Y$14:Y$36)+SUMIF('MemMon Projected'!$B$14:$B$36,$B24,'MemMon Projected'!Y$14:Y$36)</f>
        <v>0</v>
      </c>
      <c r="Z24" s="88">
        <f>SUMIF('MemMon Actual'!$B$14:$B$36,$B24,'MemMon Actual'!Z$14:Z$36)+SUMIF('MemMon Projected'!$B$14:$B$36,$B24,'MemMon Projected'!Z$14:Z$36)</f>
        <v>0</v>
      </c>
      <c r="AA24" s="88">
        <f>SUMIF('MemMon Actual'!$B$14:$B$36,$B24,'MemMon Actual'!AA$14:AA$36)+SUMIF('MemMon Projected'!$B$14:$B$36,$B24,'MemMon Projected'!AA$14:AA$36)</f>
        <v>0</v>
      </c>
      <c r="AB24" s="88">
        <f>SUMIF('MemMon Actual'!$B$14:$B$36,$B24,'MemMon Actual'!AB$14:AB$36)+SUMIF('MemMon Projected'!$B$14:$B$36,$B24,'MemMon Projected'!AB$14:AB$36)</f>
        <v>0</v>
      </c>
      <c r="AC24" s="88">
        <f>SUMIF('MemMon Actual'!$B$14:$B$36,$B24,'MemMon Actual'!AC$14:AC$36)+SUMIF('MemMon Projected'!$B$14:$B$36,$B24,'MemMon Projected'!AC$14:AC$36)</f>
        <v>0</v>
      </c>
      <c r="AD24" s="88">
        <f>SUMIF('MemMon Actual'!$B$14:$B$36,$B24,'MemMon Actual'!AD$14:AD$36)+SUMIF('MemMon Projected'!$B$14:$B$36,$B24,'MemMon Projected'!AD$14:AD$36)</f>
        <v>0</v>
      </c>
      <c r="AE24" s="88">
        <f>SUMIF('MemMon Actual'!$B$14:$B$36,$B24,'MemMon Actual'!AE$14:AE$36)+SUMIF('MemMon Projected'!$B$14:$B$36,$B24,'MemMon Projected'!AE$14:AE$36)</f>
        <v>0</v>
      </c>
      <c r="AF24" s="88">
        <f>SUMIF('MemMon Actual'!$B$14:$B$36,$B24,'MemMon Actual'!AF$14:AF$36)+SUMIF('MemMon Projected'!$B$14:$B$36,$B24,'MemMon Projected'!AF$14:AF$36)</f>
        <v>0</v>
      </c>
      <c r="AG24" s="272">
        <f>SUMIF('MemMon Actual'!$B$14:$B$36,$B24,'MemMon Actual'!AG$14:AG$36)+SUMIF('MemMon Projected'!$B$14:$B$36,$B24,'MemMon Projected'!AG$14:AG$36)</f>
        <v>0</v>
      </c>
    </row>
    <row r="25" spans="2:33" hidden="1" x14ac:dyDescent="0.2">
      <c r="B25" s="25" t="str">
        <f>IFERROR(VLOOKUP(C25,'MEG Def'!$A$42:$B$45,2),"")</f>
        <v/>
      </c>
      <c r="C25" s="58"/>
      <c r="D25" s="87">
        <f>SUMIF('MemMon Actual'!$B$14:$B$36,$B25,'MemMon Actual'!D$14:D$36)+SUMIF('MemMon Projected'!$B$14:$B$36,$B25,'MemMon Projected'!D$14:D$36)</f>
        <v>0</v>
      </c>
      <c r="E25" s="423">
        <f>SUMIF('MemMon Actual'!$B$14:$B$36,$B25,'MemMon Actual'!E$14:E$36)+SUMIF('MemMon Projected'!$B$14:$B$36,$B25,'MemMon Projected'!E$14:E$36)</f>
        <v>0</v>
      </c>
      <c r="F25" s="423">
        <f>SUMIF('MemMon Actual'!$B$14:$B$36,$B25,'MemMon Actual'!F$14:F$36)+SUMIF('MemMon Projected'!$B$14:$B$36,$B25,'MemMon Projected'!F$14:F$36)</f>
        <v>0</v>
      </c>
      <c r="G25" s="423">
        <f>SUMIF('MemMon Actual'!$B$14:$B$36,$B25,'MemMon Actual'!G$14:G$36)+SUMIF('MemMon Projected'!$B$14:$B$36,$B25,'MemMon Projected'!G$14:G$36)</f>
        <v>0</v>
      </c>
      <c r="H25" s="272">
        <f>SUMIF('MemMon Actual'!$B$14:$B$36,$B25,'MemMon Actual'!H$14:H$36)+SUMIF('MemMon Projected'!$B$14:$B$36,$B25,'MemMon Projected'!H$14:H$36)</f>
        <v>0</v>
      </c>
      <c r="I25" s="88">
        <f>SUMIF('MemMon Actual'!$B$14:$B$36,$B25,'MemMon Actual'!I$14:I$36)+SUMIF('MemMon Projected'!$B$14:$B$36,$B25,'MemMon Projected'!I$14:I$36)</f>
        <v>0</v>
      </c>
      <c r="J25" s="88">
        <f>SUMIF('MemMon Actual'!$B$14:$B$36,$B25,'MemMon Actual'!J$14:J$36)+SUMIF('MemMon Projected'!$B$14:$B$36,$B25,'MemMon Projected'!J$14:J$36)</f>
        <v>0</v>
      </c>
      <c r="K25" s="88">
        <f>SUMIF('MemMon Actual'!$B$14:$B$36,$B25,'MemMon Actual'!K$14:K$36)+SUMIF('MemMon Projected'!$B$14:$B$36,$B25,'MemMon Projected'!K$14:K$36)</f>
        <v>0</v>
      </c>
      <c r="L25" s="88">
        <f>SUMIF('MemMon Actual'!$B$14:$B$36,$B25,'MemMon Actual'!L$14:L$36)+SUMIF('MemMon Projected'!$B$14:$B$36,$B25,'MemMon Projected'!L$14:L$36)</f>
        <v>0</v>
      </c>
      <c r="M25" s="88">
        <f>SUMIF('MemMon Actual'!$B$14:$B$36,$B25,'MemMon Actual'!M$14:M$36)+SUMIF('MemMon Projected'!$B$14:$B$36,$B25,'MemMon Projected'!M$14:M$36)</f>
        <v>0</v>
      </c>
      <c r="N25" s="88">
        <f>SUMIF('MemMon Actual'!$B$14:$B$36,$B25,'MemMon Actual'!N$14:N$36)+SUMIF('MemMon Projected'!$B$14:$B$36,$B25,'MemMon Projected'!N$14:N$36)</f>
        <v>0</v>
      </c>
      <c r="O25" s="88">
        <f>SUMIF('MemMon Actual'!$B$14:$B$36,$B25,'MemMon Actual'!O$14:O$36)+SUMIF('MemMon Projected'!$B$14:$B$36,$B25,'MemMon Projected'!O$14:O$36)</f>
        <v>0</v>
      </c>
      <c r="P25" s="88">
        <f>SUMIF('MemMon Actual'!$B$14:$B$36,$B25,'MemMon Actual'!P$14:P$36)+SUMIF('MemMon Projected'!$B$14:$B$36,$B25,'MemMon Projected'!P$14:P$36)</f>
        <v>0</v>
      </c>
      <c r="Q25" s="88">
        <f>SUMIF('MemMon Actual'!$B$14:$B$36,$B25,'MemMon Actual'!Q$14:Q$36)+SUMIF('MemMon Projected'!$B$14:$B$36,$B25,'MemMon Projected'!Q$14:Q$36)</f>
        <v>0</v>
      </c>
      <c r="R25" s="88">
        <f>SUMIF('MemMon Actual'!$B$14:$B$36,$B25,'MemMon Actual'!R$14:R$36)+SUMIF('MemMon Projected'!$B$14:$B$36,$B25,'MemMon Projected'!R$14:R$36)</f>
        <v>0</v>
      </c>
      <c r="S25" s="88">
        <f>SUMIF('MemMon Actual'!$B$14:$B$36,$B25,'MemMon Actual'!S$14:S$36)+SUMIF('MemMon Projected'!$B$14:$B$36,$B25,'MemMon Projected'!S$14:S$36)</f>
        <v>0</v>
      </c>
      <c r="T25" s="88">
        <f>SUMIF('MemMon Actual'!$B$14:$B$36,$B25,'MemMon Actual'!T$14:T$36)+SUMIF('MemMon Projected'!$B$14:$B$36,$B25,'MemMon Projected'!T$14:T$36)</f>
        <v>0</v>
      </c>
      <c r="U25" s="88">
        <f>SUMIF('MemMon Actual'!$B$14:$B$36,$B25,'MemMon Actual'!U$14:U$36)+SUMIF('MemMon Projected'!$B$14:$B$36,$B25,'MemMon Projected'!U$14:U$36)</f>
        <v>0</v>
      </c>
      <c r="V25" s="88">
        <f>SUMIF('MemMon Actual'!$B$14:$B$36,$B25,'MemMon Actual'!V$14:V$36)+SUMIF('MemMon Projected'!$B$14:$B$36,$B25,'MemMon Projected'!V$14:V$36)</f>
        <v>0</v>
      </c>
      <c r="W25" s="88">
        <f>SUMIF('MemMon Actual'!$B$14:$B$36,$B25,'MemMon Actual'!W$14:W$36)+SUMIF('MemMon Projected'!$B$14:$B$36,$B25,'MemMon Projected'!W$14:W$36)</f>
        <v>0</v>
      </c>
      <c r="X25" s="88">
        <f>SUMIF('MemMon Actual'!$B$14:$B$36,$B25,'MemMon Actual'!X$14:X$36)+SUMIF('MemMon Projected'!$B$14:$B$36,$B25,'MemMon Projected'!X$14:X$36)</f>
        <v>0</v>
      </c>
      <c r="Y25" s="88">
        <f>SUMIF('MemMon Actual'!$B$14:$B$36,$B25,'MemMon Actual'!Y$14:Y$36)+SUMIF('MemMon Projected'!$B$14:$B$36,$B25,'MemMon Projected'!Y$14:Y$36)</f>
        <v>0</v>
      </c>
      <c r="Z25" s="88">
        <f>SUMIF('MemMon Actual'!$B$14:$B$36,$B25,'MemMon Actual'!Z$14:Z$36)+SUMIF('MemMon Projected'!$B$14:$B$36,$B25,'MemMon Projected'!Z$14:Z$36)</f>
        <v>0</v>
      </c>
      <c r="AA25" s="88">
        <f>SUMIF('MemMon Actual'!$B$14:$B$36,$B25,'MemMon Actual'!AA$14:AA$36)+SUMIF('MemMon Projected'!$B$14:$B$36,$B25,'MemMon Projected'!AA$14:AA$36)</f>
        <v>0</v>
      </c>
      <c r="AB25" s="88">
        <f>SUMIF('MemMon Actual'!$B$14:$B$36,$B25,'MemMon Actual'!AB$14:AB$36)+SUMIF('MemMon Projected'!$B$14:$B$36,$B25,'MemMon Projected'!AB$14:AB$36)</f>
        <v>0</v>
      </c>
      <c r="AC25" s="88">
        <f>SUMIF('MemMon Actual'!$B$14:$B$36,$B25,'MemMon Actual'!AC$14:AC$36)+SUMIF('MemMon Projected'!$B$14:$B$36,$B25,'MemMon Projected'!AC$14:AC$36)</f>
        <v>0</v>
      </c>
      <c r="AD25" s="88">
        <f>SUMIF('MemMon Actual'!$B$14:$B$36,$B25,'MemMon Actual'!AD$14:AD$36)+SUMIF('MemMon Projected'!$B$14:$B$36,$B25,'MemMon Projected'!AD$14:AD$36)</f>
        <v>0</v>
      </c>
      <c r="AE25" s="88">
        <f>SUMIF('MemMon Actual'!$B$14:$B$36,$B25,'MemMon Actual'!AE$14:AE$36)+SUMIF('MemMon Projected'!$B$14:$B$36,$B25,'MemMon Projected'!AE$14:AE$36)</f>
        <v>0</v>
      </c>
      <c r="AF25" s="88">
        <f>SUMIF('MemMon Actual'!$B$14:$B$36,$B25,'MemMon Actual'!AF$14:AF$36)+SUMIF('MemMon Projected'!$B$14:$B$36,$B25,'MemMon Projected'!AF$14:AF$36)</f>
        <v>0</v>
      </c>
      <c r="AG25" s="272">
        <f>SUMIF('MemMon Actual'!$B$14:$B$36,$B25,'MemMon Actual'!AG$14:AG$36)+SUMIF('MemMon Projected'!$B$14:$B$36,$B25,'MemMon Projected'!AG$14:AG$36)</f>
        <v>0</v>
      </c>
    </row>
    <row r="26" spans="2:33" hidden="1" x14ac:dyDescent="0.2">
      <c r="B26" s="25" t="str">
        <f>IFERROR(VLOOKUP(C26,'MEG Def'!$A$42:$B$45,2),"")</f>
        <v/>
      </c>
      <c r="C26" s="58"/>
      <c r="D26" s="87">
        <f>SUMIF('MemMon Actual'!$B$14:$B$36,$B26,'MemMon Actual'!D$14:D$36)+SUMIF('MemMon Projected'!$B$14:$B$36,$B26,'MemMon Projected'!D$14:D$36)</f>
        <v>0</v>
      </c>
      <c r="E26" s="423">
        <f>SUMIF('MemMon Actual'!$B$14:$B$36,$B26,'MemMon Actual'!E$14:E$36)+SUMIF('MemMon Projected'!$B$14:$B$36,$B26,'MemMon Projected'!E$14:E$36)</f>
        <v>0</v>
      </c>
      <c r="F26" s="423">
        <f>SUMIF('MemMon Actual'!$B$14:$B$36,$B26,'MemMon Actual'!F$14:F$36)+SUMIF('MemMon Projected'!$B$14:$B$36,$B26,'MemMon Projected'!F$14:F$36)</f>
        <v>0</v>
      </c>
      <c r="G26" s="423">
        <f>SUMIF('MemMon Actual'!$B$14:$B$36,$B26,'MemMon Actual'!G$14:G$36)+SUMIF('MemMon Projected'!$B$14:$B$36,$B26,'MemMon Projected'!G$14:G$36)</f>
        <v>0</v>
      </c>
      <c r="H26" s="272">
        <f>SUMIF('MemMon Actual'!$B$14:$B$36,$B26,'MemMon Actual'!H$14:H$36)+SUMIF('MemMon Projected'!$B$14:$B$36,$B26,'MemMon Projected'!H$14:H$36)</f>
        <v>0</v>
      </c>
      <c r="I26" s="88">
        <f>SUMIF('MemMon Actual'!$B$14:$B$36,$B26,'MemMon Actual'!I$14:I$36)+SUMIF('MemMon Projected'!$B$14:$B$36,$B26,'MemMon Projected'!I$14:I$36)</f>
        <v>0</v>
      </c>
      <c r="J26" s="88">
        <f>SUMIF('MemMon Actual'!$B$14:$B$36,$B26,'MemMon Actual'!J$14:J$36)+SUMIF('MemMon Projected'!$B$14:$B$36,$B26,'MemMon Projected'!J$14:J$36)</f>
        <v>0</v>
      </c>
      <c r="K26" s="88">
        <f>SUMIF('MemMon Actual'!$B$14:$B$36,$B26,'MemMon Actual'!K$14:K$36)+SUMIF('MemMon Projected'!$B$14:$B$36,$B26,'MemMon Projected'!K$14:K$36)</f>
        <v>0</v>
      </c>
      <c r="L26" s="88">
        <f>SUMIF('MemMon Actual'!$B$14:$B$36,$B26,'MemMon Actual'!L$14:L$36)+SUMIF('MemMon Projected'!$B$14:$B$36,$B26,'MemMon Projected'!L$14:L$36)</f>
        <v>0</v>
      </c>
      <c r="M26" s="88">
        <f>SUMIF('MemMon Actual'!$B$14:$B$36,$B26,'MemMon Actual'!M$14:M$36)+SUMIF('MemMon Projected'!$B$14:$B$36,$B26,'MemMon Projected'!M$14:M$36)</f>
        <v>0</v>
      </c>
      <c r="N26" s="88">
        <f>SUMIF('MemMon Actual'!$B$14:$B$36,$B26,'MemMon Actual'!N$14:N$36)+SUMIF('MemMon Projected'!$B$14:$B$36,$B26,'MemMon Projected'!N$14:N$36)</f>
        <v>0</v>
      </c>
      <c r="O26" s="88">
        <f>SUMIF('MemMon Actual'!$B$14:$B$36,$B26,'MemMon Actual'!O$14:O$36)+SUMIF('MemMon Projected'!$B$14:$B$36,$B26,'MemMon Projected'!O$14:O$36)</f>
        <v>0</v>
      </c>
      <c r="P26" s="88">
        <f>SUMIF('MemMon Actual'!$B$14:$B$36,$B26,'MemMon Actual'!P$14:P$36)+SUMIF('MemMon Projected'!$B$14:$B$36,$B26,'MemMon Projected'!P$14:P$36)</f>
        <v>0</v>
      </c>
      <c r="Q26" s="88">
        <f>SUMIF('MemMon Actual'!$B$14:$B$36,$B26,'MemMon Actual'!Q$14:Q$36)+SUMIF('MemMon Projected'!$B$14:$B$36,$B26,'MemMon Projected'!Q$14:Q$36)</f>
        <v>0</v>
      </c>
      <c r="R26" s="88">
        <f>SUMIF('MemMon Actual'!$B$14:$B$36,$B26,'MemMon Actual'!R$14:R$36)+SUMIF('MemMon Projected'!$B$14:$B$36,$B26,'MemMon Projected'!R$14:R$36)</f>
        <v>0</v>
      </c>
      <c r="S26" s="88">
        <f>SUMIF('MemMon Actual'!$B$14:$B$36,$B26,'MemMon Actual'!S$14:S$36)+SUMIF('MemMon Projected'!$B$14:$B$36,$B26,'MemMon Projected'!S$14:S$36)</f>
        <v>0</v>
      </c>
      <c r="T26" s="88">
        <f>SUMIF('MemMon Actual'!$B$14:$B$36,$B26,'MemMon Actual'!T$14:T$36)+SUMIF('MemMon Projected'!$B$14:$B$36,$B26,'MemMon Projected'!T$14:T$36)</f>
        <v>0</v>
      </c>
      <c r="U26" s="88">
        <f>SUMIF('MemMon Actual'!$B$14:$B$36,$B26,'MemMon Actual'!U$14:U$36)+SUMIF('MemMon Projected'!$B$14:$B$36,$B26,'MemMon Projected'!U$14:U$36)</f>
        <v>0</v>
      </c>
      <c r="V26" s="88">
        <f>SUMIF('MemMon Actual'!$B$14:$B$36,$B26,'MemMon Actual'!V$14:V$36)+SUMIF('MemMon Projected'!$B$14:$B$36,$B26,'MemMon Projected'!V$14:V$36)</f>
        <v>0</v>
      </c>
      <c r="W26" s="88">
        <f>SUMIF('MemMon Actual'!$B$14:$B$36,$B26,'MemMon Actual'!W$14:W$36)+SUMIF('MemMon Projected'!$B$14:$B$36,$B26,'MemMon Projected'!W$14:W$36)</f>
        <v>0</v>
      </c>
      <c r="X26" s="88">
        <f>SUMIF('MemMon Actual'!$B$14:$B$36,$B26,'MemMon Actual'!X$14:X$36)+SUMIF('MemMon Projected'!$B$14:$B$36,$B26,'MemMon Projected'!X$14:X$36)</f>
        <v>0</v>
      </c>
      <c r="Y26" s="88">
        <f>SUMIF('MemMon Actual'!$B$14:$B$36,$B26,'MemMon Actual'!Y$14:Y$36)+SUMIF('MemMon Projected'!$B$14:$B$36,$B26,'MemMon Projected'!Y$14:Y$36)</f>
        <v>0</v>
      </c>
      <c r="Z26" s="88">
        <f>SUMIF('MemMon Actual'!$B$14:$B$36,$B26,'MemMon Actual'!Z$14:Z$36)+SUMIF('MemMon Projected'!$B$14:$B$36,$B26,'MemMon Projected'!Z$14:Z$36)</f>
        <v>0</v>
      </c>
      <c r="AA26" s="88">
        <f>SUMIF('MemMon Actual'!$B$14:$B$36,$B26,'MemMon Actual'!AA$14:AA$36)+SUMIF('MemMon Projected'!$B$14:$B$36,$B26,'MemMon Projected'!AA$14:AA$36)</f>
        <v>0</v>
      </c>
      <c r="AB26" s="88">
        <f>SUMIF('MemMon Actual'!$B$14:$B$36,$B26,'MemMon Actual'!AB$14:AB$36)+SUMIF('MemMon Projected'!$B$14:$B$36,$B26,'MemMon Projected'!AB$14:AB$36)</f>
        <v>0</v>
      </c>
      <c r="AC26" s="88">
        <f>SUMIF('MemMon Actual'!$B$14:$B$36,$B26,'MemMon Actual'!AC$14:AC$36)+SUMIF('MemMon Projected'!$B$14:$B$36,$B26,'MemMon Projected'!AC$14:AC$36)</f>
        <v>0</v>
      </c>
      <c r="AD26" s="88">
        <f>SUMIF('MemMon Actual'!$B$14:$B$36,$B26,'MemMon Actual'!AD$14:AD$36)+SUMIF('MemMon Projected'!$B$14:$B$36,$B26,'MemMon Projected'!AD$14:AD$36)</f>
        <v>0</v>
      </c>
      <c r="AE26" s="88">
        <f>SUMIF('MemMon Actual'!$B$14:$B$36,$B26,'MemMon Actual'!AE$14:AE$36)+SUMIF('MemMon Projected'!$B$14:$B$36,$B26,'MemMon Projected'!AE$14:AE$36)</f>
        <v>0</v>
      </c>
      <c r="AF26" s="88">
        <f>SUMIF('MemMon Actual'!$B$14:$B$36,$B26,'MemMon Actual'!AF$14:AF$36)+SUMIF('MemMon Projected'!$B$14:$B$36,$B26,'MemMon Projected'!AF$14:AF$36)</f>
        <v>0</v>
      </c>
      <c r="AG26" s="272">
        <f>SUMIF('MemMon Actual'!$B$14:$B$36,$B26,'MemMon Actual'!AG$14:AG$36)+SUMIF('MemMon Projected'!$B$14:$B$36,$B26,'MemMon Projected'!AG$14:AG$36)</f>
        <v>0</v>
      </c>
    </row>
    <row r="27" spans="2:33" hidden="1" x14ac:dyDescent="0.2">
      <c r="B27" s="22"/>
      <c r="C27" s="57"/>
      <c r="D27" s="87">
        <f>SUMIF('MemMon Actual'!$B$14:$B$36,$B27,'MemMon Actual'!D$14:D$36)+SUMIF('MemMon Projected'!$B$14:$B$36,$B27,'MemMon Projected'!D$14:D$36)</f>
        <v>0</v>
      </c>
      <c r="E27" s="423">
        <f>SUMIF('MemMon Actual'!$B$14:$B$36,$B27,'MemMon Actual'!E$14:E$36)+SUMIF('MemMon Projected'!$B$14:$B$36,$B27,'MemMon Projected'!E$14:E$36)</f>
        <v>0</v>
      </c>
      <c r="F27" s="423">
        <f>SUMIF('MemMon Actual'!$B$14:$B$36,$B27,'MemMon Actual'!F$14:F$36)+SUMIF('MemMon Projected'!$B$14:$B$36,$B27,'MemMon Projected'!F$14:F$36)</f>
        <v>0</v>
      </c>
      <c r="G27" s="423">
        <f>SUMIF('MemMon Actual'!$B$14:$B$36,$B27,'MemMon Actual'!G$14:G$36)+SUMIF('MemMon Projected'!$B$14:$B$36,$B27,'MemMon Projected'!G$14:G$36)</f>
        <v>0</v>
      </c>
      <c r="H27" s="272">
        <f>SUMIF('MemMon Actual'!$B$14:$B$36,$B27,'MemMon Actual'!H$14:H$36)+SUMIF('MemMon Projected'!$B$14:$B$36,$B27,'MemMon Projected'!H$14:H$36)</f>
        <v>0</v>
      </c>
      <c r="I27" s="88">
        <f>SUMIF('MemMon Actual'!$B$14:$B$36,$B27,'MemMon Actual'!I$14:I$36)+SUMIF('MemMon Projected'!$B$14:$B$36,$B27,'MemMon Projected'!I$14:I$36)</f>
        <v>0</v>
      </c>
      <c r="J27" s="88">
        <f>SUMIF('MemMon Actual'!$B$14:$B$36,$B27,'MemMon Actual'!J$14:J$36)+SUMIF('MemMon Projected'!$B$14:$B$36,$B27,'MemMon Projected'!J$14:J$36)</f>
        <v>0</v>
      </c>
      <c r="K27" s="88">
        <f>SUMIF('MemMon Actual'!$B$14:$B$36,$B27,'MemMon Actual'!K$14:K$36)+SUMIF('MemMon Projected'!$B$14:$B$36,$B27,'MemMon Projected'!K$14:K$36)</f>
        <v>0</v>
      </c>
      <c r="L27" s="88">
        <f>SUMIF('MemMon Actual'!$B$14:$B$36,$B27,'MemMon Actual'!L$14:L$36)+SUMIF('MemMon Projected'!$B$14:$B$36,$B27,'MemMon Projected'!L$14:L$36)</f>
        <v>0</v>
      </c>
      <c r="M27" s="88">
        <f>SUMIF('MemMon Actual'!$B$14:$B$36,$B27,'MemMon Actual'!M$14:M$36)+SUMIF('MemMon Projected'!$B$14:$B$36,$B27,'MemMon Projected'!M$14:M$36)</f>
        <v>0</v>
      </c>
      <c r="N27" s="88">
        <f>SUMIF('MemMon Actual'!$B$14:$B$36,$B27,'MemMon Actual'!N$14:N$36)+SUMIF('MemMon Projected'!$B$14:$B$36,$B27,'MemMon Projected'!N$14:N$36)</f>
        <v>0</v>
      </c>
      <c r="O27" s="88">
        <f>SUMIF('MemMon Actual'!$B$14:$B$36,$B27,'MemMon Actual'!O$14:O$36)+SUMIF('MemMon Projected'!$B$14:$B$36,$B27,'MemMon Projected'!O$14:O$36)</f>
        <v>0</v>
      </c>
      <c r="P27" s="88">
        <f>SUMIF('MemMon Actual'!$B$14:$B$36,$B27,'MemMon Actual'!P$14:P$36)+SUMIF('MemMon Projected'!$B$14:$B$36,$B27,'MemMon Projected'!P$14:P$36)</f>
        <v>0</v>
      </c>
      <c r="Q27" s="88">
        <f>SUMIF('MemMon Actual'!$B$14:$B$36,$B27,'MemMon Actual'!Q$14:Q$36)+SUMIF('MemMon Projected'!$B$14:$B$36,$B27,'MemMon Projected'!Q$14:Q$36)</f>
        <v>0</v>
      </c>
      <c r="R27" s="88">
        <f>SUMIF('MemMon Actual'!$B$14:$B$36,$B27,'MemMon Actual'!R$14:R$36)+SUMIF('MemMon Projected'!$B$14:$B$36,$B27,'MemMon Projected'!R$14:R$36)</f>
        <v>0</v>
      </c>
      <c r="S27" s="88">
        <f>SUMIF('MemMon Actual'!$B$14:$B$36,$B27,'MemMon Actual'!S$14:S$36)+SUMIF('MemMon Projected'!$B$14:$B$36,$B27,'MemMon Projected'!S$14:S$36)</f>
        <v>0</v>
      </c>
      <c r="T27" s="88">
        <f>SUMIF('MemMon Actual'!$B$14:$B$36,$B27,'MemMon Actual'!T$14:T$36)+SUMIF('MemMon Projected'!$B$14:$B$36,$B27,'MemMon Projected'!T$14:T$36)</f>
        <v>0</v>
      </c>
      <c r="U27" s="88">
        <f>SUMIF('MemMon Actual'!$B$14:$B$36,$B27,'MemMon Actual'!U$14:U$36)+SUMIF('MemMon Projected'!$B$14:$B$36,$B27,'MemMon Projected'!U$14:U$36)</f>
        <v>0</v>
      </c>
      <c r="V27" s="88">
        <f>SUMIF('MemMon Actual'!$B$14:$B$36,$B27,'MemMon Actual'!V$14:V$36)+SUMIF('MemMon Projected'!$B$14:$B$36,$B27,'MemMon Projected'!V$14:V$36)</f>
        <v>0</v>
      </c>
      <c r="W27" s="88">
        <f>SUMIF('MemMon Actual'!$B$14:$B$36,$B27,'MemMon Actual'!W$14:W$36)+SUMIF('MemMon Projected'!$B$14:$B$36,$B27,'MemMon Projected'!W$14:W$36)</f>
        <v>0</v>
      </c>
      <c r="X27" s="88">
        <f>SUMIF('MemMon Actual'!$B$14:$B$36,$B27,'MemMon Actual'!X$14:X$36)+SUMIF('MemMon Projected'!$B$14:$B$36,$B27,'MemMon Projected'!X$14:X$36)</f>
        <v>0</v>
      </c>
      <c r="Y27" s="88">
        <f>SUMIF('MemMon Actual'!$B$14:$B$36,$B27,'MemMon Actual'!Y$14:Y$36)+SUMIF('MemMon Projected'!$B$14:$B$36,$B27,'MemMon Projected'!Y$14:Y$36)</f>
        <v>0</v>
      </c>
      <c r="Z27" s="88">
        <f>SUMIF('MemMon Actual'!$B$14:$B$36,$B27,'MemMon Actual'!Z$14:Z$36)+SUMIF('MemMon Projected'!$B$14:$B$36,$B27,'MemMon Projected'!Z$14:Z$36)</f>
        <v>0</v>
      </c>
      <c r="AA27" s="88">
        <f>SUMIF('MemMon Actual'!$B$14:$B$36,$B27,'MemMon Actual'!AA$14:AA$36)+SUMIF('MemMon Projected'!$B$14:$B$36,$B27,'MemMon Projected'!AA$14:AA$36)</f>
        <v>0</v>
      </c>
      <c r="AB27" s="88">
        <f>SUMIF('MemMon Actual'!$B$14:$B$36,$B27,'MemMon Actual'!AB$14:AB$36)+SUMIF('MemMon Projected'!$B$14:$B$36,$B27,'MemMon Projected'!AB$14:AB$36)</f>
        <v>0</v>
      </c>
      <c r="AC27" s="88">
        <f>SUMIF('MemMon Actual'!$B$14:$B$36,$B27,'MemMon Actual'!AC$14:AC$36)+SUMIF('MemMon Projected'!$B$14:$B$36,$B27,'MemMon Projected'!AC$14:AC$36)</f>
        <v>0</v>
      </c>
      <c r="AD27" s="88">
        <f>SUMIF('MemMon Actual'!$B$14:$B$36,$B27,'MemMon Actual'!AD$14:AD$36)+SUMIF('MemMon Projected'!$B$14:$B$36,$B27,'MemMon Projected'!AD$14:AD$36)</f>
        <v>0</v>
      </c>
      <c r="AE27" s="88">
        <f>SUMIF('MemMon Actual'!$B$14:$B$36,$B27,'MemMon Actual'!AE$14:AE$36)+SUMIF('MemMon Projected'!$B$14:$B$36,$B27,'MemMon Projected'!AE$14:AE$36)</f>
        <v>0</v>
      </c>
      <c r="AF27" s="88">
        <f>SUMIF('MemMon Actual'!$B$14:$B$36,$B27,'MemMon Actual'!AF$14:AF$36)+SUMIF('MemMon Projected'!$B$14:$B$36,$B27,'MemMon Projected'!AF$14:AF$36)</f>
        <v>0</v>
      </c>
      <c r="AG27" s="272">
        <f>SUMIF('MemMon Actual'!$B$14:$B$36,$B27,'MemMon Actual'!AG$14:AG$36)+SUMIF('MemMon Projected'!$B$14:$B$36,$B27,'MemMon Projected'!AG$14:AG$36)</f>
        <v>0</v>
      </c>
    </row>
    <row r="28" spans="2:33" hidden="1" x14ac:dyDescent="0.2">
      <c r="B28" s="30" t="s">
        <v>80</v>
      </c>
      <c r="C28" s="57"/>
      <c r="D28" s="87">
        <f>SUMIF('MemMon Actual'!$B$14:$B$36,$B28,'MemMon Actual'!D$14:D$36)+SUMIF('MemMon Projected'!$B$14:$B$36,$B28,'MemMon Projected'!D$14:D$36)</f>
        <v>0</v>
      </c>
      <c r="E28" s="423">
        <f>SUMIF('MemMon Actual'!$B$14:$B$36,$B28,'MemMon Actual'!E$14:E$36)+SUMIF('MemMon Projected'!$B$14:$B$36,$B28,'MemMon Projected'!E$14:E$36)</f>
        <v>0</v>
      </c>
      <c r="F28" s="423">
        <f>SUMIF('MemMon Actual'!$B$14:$B$36,$B28,'MemMon Actual'!F$14:F$36)+SUMIF('MemMon Projected'!$B$14:$B$36,$B28,'MemMon Projected'!F$14:F$36)</f>
        <v>0</v>
      </c>
      <c r="G28" s="423">
        <f>SUMIF('MemMon Actual'!$B$14:$B$36,$B28,'MemMon Actual'!G$14:G$36)+SUMIF('MemMon Projected'!$B$14:$B$36,$B28,'MemMon Projected'!G$14:G$36)</f>
        <v>0</v>
      </c>
      <c r="H28" s="272">
        <f>SUMIF('MemMon Actual'!$B$14:$B$36,$B28,'MemMon Actual'!H$14:H$36)+SUMIF('MemMon Projected'!$B$14:$B$36,$B28,'MemMon Projected'!H$14:H$36)</f>
        <v>0</v>
      </c>
      <c r="I28" s="88">
        <f>SUMIF('MemMon Actual'!$B$14:$B$36,$B28,'MemMon Actual'!I$14:I$36)+SUMIF('MemMon Projected'!$B$14:$B$36,$B28,'MemMon Projected'!I$14:I$36)</f>
        <v>0</v>
      </c>
      <c r="J28" s="88">
        <f>SUMIF('MemMon Actual'!$B$14:$B$36,$B28,'MemMon Actual'!J$14:J$36)+SUMIF('MemMon Projected'!$B$14:$B$36,$B28,'MemMon Projected'!J$14:J$36)</f>
        <v>0</v>
      </c>
      <c r="K28" s="88">
        <f>SUMIF('MemMon Actual'!$B$14:$B$36,$B28,'MemMon Actual'!K$14:K$36)+SUMIF('MemMon Projected'!$B$14:$B$36,$B28,'MemMon Projected'!K$14:K$36)</f>
        <v>0</v>
      </c>
      <c r="L28" s="88">
        <f>SUMIF('MemMon Actual'!$B$14:$B$36,$B28,'MemMon Actual'!L$14:L$36)+SUMIF('MemMon Projected'!$B$14:$B$36,$B28,'MemMon Projected'!L$14:L$36)</f>
        <v>0</v>
      </c>
      <c r="M28" s="88">
        <f>SUMIF('MemMon Actual'!$B$14:$B$36,$B28,'MemMon Actual'!M$14:M$36)+SUMIF('MemMon Projected'!$B$14:$B$36,$B28,'MemMon Projected'!M$14:M$36)</f>
        <v>0</v>
      </c>
      <c r="N28" s="88">
        <f>SUMIF('MemMon Actual'!$B$14:$B$36,$B28,'MemMon Actual'!N$14:N$36)+SUMIF('MemMon Projected'!$B$14:$B$36,$B28,'MemMon Projected'!N$14:N$36)</f>
        <v>0</v>
      </c>
      <c r="O28" s="88">
        <f>SUMIF('MemMon Actual'!$B$14:$B$36,$B28,'MemMon Actual'!O$14:O$36)+SUMIF('MemMon Projected'!$B$14:$B$36,$B28,'MemMon Projected'!O$14:O$36)</f>
        <v>0</v>
      </c>
      <c r="P28" s="88">
        <f>SUMIF('MemMon Actual'!$B$14:$B$36,$B28,'MemMon Actual'!P$14:P$36)+SUMIF('MemMon Projected'!$B$14:$B$36,$B28,'MemMon Projected'!P$14:P$36)</f>
        <v>0</v>
      </c>
      <c r="Q28" s="88">
        <f>SUMIF('MemMon Actual'!$B$14:$B$36,$B28,'MemMon Actual'!Q$14:Q$36)+SUMIF('MemMon Projected'!$B$14:$B$36,$B28,'MemMon Projected'!Q$14:Q$36)</f>
        <v>0</v>
      </c>
      <c r="R28" s="88">
        <f>SUMIF('MemMon Actual'!$B$14:$B$36,$B28,'MemMon Actual'!R$14:R$36)+SUMIF('MemMon Projected'!$B$14:$B$36,$B28,'MemMon Projected'!R$14:R$36)</f>
        <v>0</v>
      </c>
      <c r="S28" s="88">
        <f>SUMIF('MemMon Actual'!$B$14:$B$36,$B28,'MemMon Actual'!S$14:S$36)+SUMIF('MemMon Projected'!$B$14:$B$36,$B28,'MemMon Projected'!S$14:S$36)</f>
        <v>0</v>
      </c>
      <c r="T28" s="88">
        <f>SUMIF('MemMon Actual'!$B$14:$B$36,$B28,'MemMon Actual'!T$14:T$36)+SUMIF('MemMon Projected'!$B$14:$B$36,$B28,'MemMon Projected'!T$14:T$36)</f>
        <v>0</v>
      </c>
      <c r="U28" s="88">
        <f>SUMIF('MemMon Actual'!$B$14:$B$36,$B28,'MemMon Actual'!U$14:U$36)+SUMIF('MemMon Projected'!$B$14:$B$36,$B28,'MemMon Projected'!U$14:U$36)</f>
        <v>0</v>
      </c>
      <c r="V28" s="88">
        <f>SUMIF('MemMon Actual'!$B$14:$B$36,$B28,'MemMon Actual'!V$14:V$36)+SUMIF('MemMon Projected'!$B$14:$B$36,$B28,'MemMon Projected'!V$14:V$36)</f>
        <v>0</v>
      </c>
      <c r="W28" s="88">
        <f>SUMIF('MemMon Actual'!$B$14:$B$36,$B28,'MemMon Actual'!W$14:W$36)+SUMIF('MemMon Projected'!$B$14:$B$36,$B28,'MemMon Projected'!W$14:W$36)</f>
        <v>0</v>
      </c>
      <c r="X28" s="88">
        <f>SUMIF('MemMon Actual'!$B$14:$B$36,$B28,'MemMon Actual'!X$14:X$36)+SUMIF('MemMon Projected'!$B$14:$B$36,$B28,'MemMon Projected'!X$14:X$36)</f>
        <v>0</v>
      </c>
      <c r="Y28" s="88">
        <f>SUMIF('MemMon Actual'!$B$14:$B$36,$B28,'MemMon Actual'!Y$14:Y$36)+SUMIF('MemMon Projected'!$B$14:$B$36,$B28,'MemMon Projected'!Y$14:Y$36)</f>
        <v>0</v>
      </c>
      <c r="Z28" s="88">
        <f>SUMIF('MemMon Actual'!$B$14:$B$36,$B28,'MemMon Actual'!Z$14:Z$36)+SUMIF('MemMon Projected'!$B$14:$B$36,$B28,'MemMon Projected'!Z$14:Z$36)</f>
        <v>0</v>
      </c>
      <c r="AA28" s="88">
        <f>SUMIF('MemMon Actual'!$B$14:$B$36,$B28,'MemMon Actual'!AA$14:AA$36)+SUMIF('MemMon Projected'!$B$14:$B$36,$B28,'MemMon Projected'!AA$14:AA$36)</f>
        <v>0</v>
      </c>
      <c r="AB28" s="88">
        <f>SUMIF('MemMon Actual'!$B$14:$B$36,$B28,'MemMon Actual'!AB$14:AB$36)+SUMIF('MemMon Projected'!$B$14:$B$36,$B28,'MemMon Projected'!AB$14:AB$36)</f>
        <v>0</v>
      </c>
      <c r="AC28" s="88">
        <f>SUMIF('MemMon Actual'!$B$14:$B$36,$B28,'MemMon Actual'!AC$14:AC$36)+SUMIF('MemMon Projected'!$B$14:$B$36,$B28,'MemMon Projected'!AC$14:AC$36)</f>
        <v>0</v>
      </c>
      <c r="AD28" s="88">
        <f>SUMIF('MemMon Actual'!$B$14:$B$36,$B28,'MemMon Actual'!AD$14:AD$36)+SUMIF('MemMon Projected'!$B$14:$B$36,$B28,'MemMon Projected'!AD$14:AD$36)</f>
        <v>0</v>
      </c>
      <c r="AE28" s="88">
        <f>SUMIF('MemMon Actual'!$B$14:$B$36,$B28,'MemMon Actual'!AE$14:AE$36)+SUMIF('MemMon Projected'!$B$14:$B$36,$B28,'MemMon Projected'!AE$14:AE$36)</f>
        <v>0</v>
      </c>
      <c r="AF28" s="88">
        <f>SUMIF('MemMon Actual'!$B$14:$B$36,$B28,'MemMon Actual'!AF$14:AF$36)+SUMIF('MemMon Projected'!$B$14:$B$36,$B28,'MemMon Projected'!AF$14:AF$36)</f>
        <v>0</v>
      </c>
      <c r="AG28" s="272">
        <f>SUMIF('MemMon Actual'!$B$14:$B$36,$B28,'MemMon Actual'!AG$14:AG$36)+SUMIF('MemMon Projected'!$B$14:$B$36,$B28,'MemMon Projected'!AG$14:AG$36)</f>
        <v>0</v>
      </c>
    </row>
    <row r="29" spans="2:33" hidden="1" x14ac:dyDescent="0.2">
      <c r="B29" s="25" t="str">
        <f>IFERROR(VLOOKUP(C29,'MEG Def'!$A$52:$B$55,2),"")</f>
        <v/>
      </c>
      <c r="C29" s="58"/>
      <c r="D29" s="87">
        <f>SUMIF('MemMon Actual'!$B$14:$B$36,$B29,'MemMon Actual'!D$14:D$36)+SUMIF('MemMon Projected'!$B$14:$B$36,$B29,'MemMon Projected'!D$14:D$36)</f>
        <v>0</v>
      </c>
      <c r="E29" s="423">
        <f>SUMIF('MemMon Actual'!$B$14:$B$36,$B29,'MemMon Actual'!E$14:E$36)+SUMIF('MemMon Projected'!$B$14:$B$36,$B29,'MemMon Projected'!E$14:E$36)</f>
        <v>0</v>
      </c>
      <c r="F29" s="423">
        <f>SUMIF('MemMon Actual'!$B$14:$B$36,$B29,'MemMon Actual'!F$14:F$36)+SUMIF('MemMon Projected'!$B$14:$B$36,$B29,'MemMon Projected'!F$14:F$36)</f>
        <v>0</v>
      </c>
      <c r="G29" s="423">
        <f>SUMIF('MemMon Actual'!$B$14:$B$36,$B29,'MemMon Actual'!G$14:G$36)+SUMIF('MemMon Projected'!$B$14:$B$36,$B29,'MemMon Projected'!G$14:G$36)</f>
        <v>0</v>
      </c>
      <c r="H29" s="272">
        <f>SUMIF('MemMon Actual'!$B$14:$B$36,$B29,'MemMon Actual'!H$14:H$36)+SUMIF('MemMon Projected'!$B$14:$B$36,$B29,'MemMon Projected'!H$14:H$36)</f>
        <v>0</v>
      </c>
      <c r="I29" s="88">
        <f>SUMIF('MemMon Actual'!$B$14:$B$36,$B29,'MemMon Actual'!I$14:I$36)+SUMIF('MemMon Projected'!$B$14:$B$36,$B29,'MemMon Projected'!I$14:I$36)</f>
        <v>0</v>
      </c>
      <c r="J29" s="88">
        <f>SUMIF('MemMon Actual'!$B$14:$B$36,$B29,'MemMon Actual'!J$14:J$36)+SUMIF('MemMon Projected'!$B$14:$B$36,$B29,'MemMon Projected'!J$14:J$36)</f>
        <v>0</v>
      </c>
      <c r="K29" s="88">
        <f>SUMIF('MemMon Actual'!$B$14:$B$36,$B29,'MemMon Actual'!K$14:K$36)+SUMIF('MemMon Projected'!$B$14:$B$36,$B29,'MemMon Projected'!K$14:K$36)</f>
        <v>0</v>
      </c>
      <c r="L29" s="88">
        <f>SUMIF('MemMon Actual'!$B$14:$B$36,$B29,'MemMon Actual'!L$14:L$36)+SUMIF('MemMon Projected'!$B$14:$B$36,$B29,'MemMon Projected'!L$14:L$36)</f>
        <v>0</v>
      </c>
      <c r="M29" s="88">
        <f>SUMIF('MemMon Actual'!$B$14:$B$36,$B29,'MemMon Actual'!M$14:M$36)+SUMIF('MemMon Projected'!$B$14:$B$36,$B29,'MemMon Projected'!M$14:M$36)</f>
        <v>0</v>
      </c>
      <c r="N29" s="88">
        <f>SUMIF('MemMon Actual'!$B$14:$B$36,$B29,'MemMon Actual'!N$14:N$36)+SUMIF('MemMon Projected'!$B$14:$B$36,$B29,'MemMon Projected'!N$14:N$36)</f>
        <v>0</v>
      </c>
      <c r="O29" s="88">
        <f>SUMIF('MemMon Actual'!$B$14:$B$36,$B29,'MemMon Actual'!O$14:O$36)+SUMIF('MemMon Projected'!$B$14:$B$36,$B29,'MemMon Projected'!O$14:O$36)</f>
        <v>0</v>
      </c>
      <c r="P29" s="88">
        <f>SUMIF('MemMon Actual'!$B$14:$B$36,$B29,'MemMon Actual'!P$14:P$36)+SUMIF('MemMon Projected'!$B$14:$B$36,$B29,'MemMon Projected'!P$14:P$36)</f>
        <v>0</v>
      </c>
      <c r="Q29" s="88">
        <f>SUMIF('MemMon Actual'!$B$14:$B$36,$B29,'MemMon Actual'!Q$14:Q$36)+SUMIF('MemMon Projected'!$B$14:$B$36,$B29,'MemMon Projected'!Q$14:Q$36)</f>
        <v>0</v>
      </c>
      <c r="R29" s="88">
        <f>SUMIF('MemMon Actual'!$B$14:$B$36,$B29,'MemMon Actual'!R$14:R$36)+SUMIF('MemMon Projected'!$B$14:$B$36,$B29,'MemMon Projected'!R$14:R$36)</f>
        <v>0</v>
      </c>
      <c r="S29" s="88">
        <f>SUMIF('MemMon Actual'!$B$14:$B$36,$B29,'MemMon Actual'!S$14:S$36)+SUMIF('MemMon Projected'!$B$14:$B$36,$B29,'MemMon Projected'!S$14:S$36)</f>
        <v>0</v>
      </c>
      <c r="T29" s="88">
        <f>SUMIF('MemMon Actual'!$B$14:$B$36,$B29,'MemMon Actual'!T$14:T$36)+SUMIF('MemMon Projected'!$B$14:$B$36,$B29,'MemMon Projected'!T$14:T$36)</f>
        <v>0</v>
      </c>
      <c r="U29" s="88">
        <f>SUMIF('MemMon Actual'!$B$14:$B$36,$B29,'MemMon Actual'!U$14:U$36)+SUMIF('MemMon Projected'!$B$14:$B$36,$B29,'MemMon Projected'!U$14:U$36)</f>
        <v>0</v>
      </c>
      <c r="V29" s="88">
        <f>SUMIF('MemMon Actual'!$B$14:$B$36,$B29,'MemMon Actual'!V$14:V$36)+SUMIF('MemMon Projected'!$B$14:$B$36,$B29,'MemMon Projected'!V$14:V$36)</f>
        <v>0</v>
      </c>
      <c r="W29" s="88">
        <f>SUMIF('MemMon Actual'!$B$14:$B$36,$B29,'MemMon Actual'!W$14:W$36)+SUMIF('MemMon Projected'!$B$14:$B$36,$B29,'MemMon Projected'!W$14:W$36)</f>
        <v>0</v>
      </c>
      <c r="X29" s="88">
        <f>SUMIF('MemMon Actual'!$B$14:$B$36,$B29,'MemMon Actual'!X$14:X$36)+SUMIF('MemMon Projected'!$B$14:$B$36,$B29,'MemMon Projected'!X$14:X$36)</f>
        <v>0</v>
      </c>
      <c r="Y29" s="88">
        <f>SUMIF('MemMon Actual'!$B$14:$B$36,$B29,'MemMon Actual'!Y$14:Y$36)+SUMIF('MemMon Projected'!$B$14:$B$36,$B29,'MemMon Projected'!Y$14:Y$36)</f>
        <v>0</v>
      </c>
      <c r="Z29" s="88">
        <f>SUMIF('MemMon Actual'!$B$14:$B$36,$B29,'MemMon Actual'!Z$14:Z$36)+SUMIF('MemMon Projected'!$B$14:$B$36,$B29,'MemMon Projected'!Z$14:Z$36)</f>
        <v>0</v>
      </c>
      <c r="AA29" s="88">
        <f>SUMIF('MemMon Actual'!$B$14:$B$36,$B29,'MemMon Actual'!AA$14:AA$36)+SUMIF('MemMon Projected'!$B$14:$B$36,$B29,'MemMon Projected'!AA$14:AA$36)</f>
        <v>0</v>
      </c>
      <c r="AB29" s="88">
        <f>SUMIF('MemMon Actual'!$B$14:$B$36,$B29,'MemMon Actual'!AB$14:AB$36)+SUMIF('MemMon Projected'!$B$14:$B$36,$B29,'MemMon Projected'!AB$14:AB$36)</f>
        <v>0</v>
      </c>
      <c r="AC29" s="88">
        <f>SUMIF('MemMon Actual'!$B$14:$B$36,$B29,'MemMon Actual'!AC$14:AC$36)+SUMIF('MemMon Projected'!$B$14:$B$36,$B29,'MemMon Projected'!AC$14:AC$36)</f>
        <v>0</v>
      </c>
      <c r="AD29" s="88">
        <f>SUMIF('MemMon Actual'!$B$14:$B$36,$B29,'MemMon Actual'!AD$14:AD$36)+SUMIF('MemMon Projected'!$B$14:$B$36,$B29,'MemMon Projected'!AD$14:AD$36)</f>
        <v>0</v>
      </c>
      <c r="AE29" s="88">
        <f>SUMIF('MemMon Actual'!$B$14:$B$36,$B29,'MemMon Actual'!AE$14:AE$36)+SUMIF('MemMon Projected'!$B$14:$B$36,$B29,'MemMon Projected'!AE$14:AE$36)</f>
        <v>0</v>
      </c>
      <c r="AF29" s="88">
        <f>SUMIF('MemMon Actual'!$B$14:$B$36,$B29,'MemMon Actual'!AF$14:AF$36)+SUMIF('MemMon Projected'!$B$14:$B$36,$B29,'MemMon Projected'!AF$14:AF$36)</f>
        <v>0</v>
      </c>
      <c r="AG29" s="272">
        <f>SUMIF('MemMon Actual'!$B$14:$B$36,$B29,'MemMon Actual'!AG$14:AG$36)+SUMIF('MemMon Projected'!$B$14:$B$36,$B29,'MemMon Projected'!AG$14:AG$36)</f>
        <v>0</v>
      </c>
    </row>
    <row r="30" spans="2:33" hidden="1" x14ac:dyDescent="0.2">
      <c r="B30" s="25" t="str">
        <f>IFERROR(VLOOKUP(C30,'MEG Def'!$A$52:$B$55,2),"")</f>
        <v/>
      </c>
      <c r="C30" s="58"/>
      <c r="D30" s="87">
        <f>SUMIF('MemMon Actual'!$B$14:$B$36,$B30,'MemMon Actual'!D$14:D$36)+SUMIF('MemMon Projected'!$B$14:$B$36,$B30,'MemMon Projected'!D$14:D$36)</f>
        <v>0</v>
      </c>
      <c r="E30" s="423">
        <f>SUMIF('MemMon Actual'!$B$14:$B$36,$B30,'MemMon Actual'!E$14:E$36)+SUMIF('MemMon Projected'!$B$14:$B$36,$B30,'MemMon Projected'!E$14:E$36)</f>
        <v>0</v>
      </c>
      <c r="F30" s="423">
        <f>SUMIF('MemMon Actual'!$B$14:$B$36,$B30,'MemMon Actual'!F$14:F$36)+SUMIF('MemMon Projected'!$B$14:$B$36,$B30,'MemMon Projected'!F$14:F$36)</f>
        <v>0</v>
      </c>
      <c r="G30" s="423">
        <f>SUMIF('MemMon Actual'!$B$14:$B$36,$B30,'MemMon Actual'!G$14:G$36)+SUMIF('MemMon Projected'!$B$14:$B$36,$B30,'MemMon Projected'!G$14:G$36)</f>
        <v>0</v>
      </c>
      <c r="H30" s="272">
        <f>SUMIF('MemMon Actual'!$B$14:$B$36,$B30,'MemMon Actual'!H$14:H$36)+SUMIF('MemMon Projected'!$B$14:$B$36,$B30,'MemMon Projected'!H$14:H$36)</f>
        <v>0</v>
      </c>
      <c r="I30" s="88">
        <f>SUMIF('MemMon Actual'!$B$14:$B$36,$B30,'MemMon Actual'!I$14:I$36)+SUMIF('MemMon Projected'!$B$14:$B$36,$B30,'MemMon Projected'!I$14:I$36)</f>
        <v>0</v>
      </c>
      <c r="J30" s="88">
        <f>SUMIF('MemMon Actual'!$B$14:$B$36,$B30,'MemMon Actual'!J$14:J$36)+SUMIF('MemMon Projected'!$B$14:$B$36,$B30,'MemMon Projected'!J$14:J$36)</f>
        <v>0</v>
      </c>
      <c r="K30" s="88">
        <f>SUMIF('MemMon Actual'!$B$14:$B$36,$B30,'MemMon Actual'!K$14:K$36)+SUMIF('MemMon Projected'!$B$14:$B$36,$B30,'MemMon Projected'!K$14:K$36)</f>
        <v>0</v>
      </c>
      <c r="L30" s="88">
        <f>SUMIF('MemMon Actual'!$B$14:$B$36,$B30,'MemMon Actual'!L$14:L$36)+SUMIF('MemMon Projected'!$B$14:$B$36,$B30,'MemMon Projected'!L$14:L$36)</f>
        <v>0</v>
      </c>
      <c r="M30" s="88">
        <f>SUMIF('MemMon Actual'!$B$14:$B$36,$B30,'MemMon Actual'!M$14:M$36)+SUMIF('MemMon Projected'!$B$14:$B$36,$B30,'MemMon Projected'!M$14:M$36)</f>
        <v>0</v>
      </c>
      <c r="N30" s="88">
        <f>SUMIF('MemMon Actual'!$B$14:$B$36,$B30,'MemMon Actual'!N$14:N$36)+SUMIF('MemMon Projected'!$B$14:$B$36,$B30,'MemMon Projected'!N$14:N$36)</f>
        <v>0</v>
      </c>
      <c r="O30" s="88">
        <f>SUMIF('MemMon Actual'!$B$14:$B$36,$B30,'MemMon Actual'!O$14:O$36)+SUMIF('MemMon Projected'!$B$14:$B$36,$B30,'MemMon Projected'!O$14:O$36)</f>
        <v>0</v>
      </c>
      <c r="P30" s="88">
        <f>SUMIF('MemMon Actual'!$B$14:$B$36,$B30,'MemMon Actual'!P$14:P$36)+SUMIF('MemMon Projected'!$B$14:$B$36,$B30,'MemMon Projected'!P$14:P$36)</f>
        <v>0</v>
      </c>
      <c r="Q30" s="88">
        <f>SUMIF('MemMon Actual'!$B$14:$B$36,$B30,'MemMon Actual'!Q$14:Q$36)+SUMIF('MemMon Projected'!$B$14:$B$36,$B30,'MemMon Projected'!Q$14:Q$36)</f>
        <v>0</v>
      </c>
      <c r="R30" s="88">
        <f>SUMIF('MemMon Actual'!$B$14:$B$36,$B30,'MemMon Actual'!R$14:R$36)+SUMIF('MemMon Projected'!$B$14:$B$36,$B30,'MemMon Projected'!R$14:R$36)</f>
        <v>0</v>
      </c>
      <c r="S30" s="88">
        <f>SUMIF('MemMon Actual'!$B$14:$B$36,$B30,'MemMon Actual'!S$14:S$36)+SUMIF('MemMon Projected'!$B$14:$B$36,$B30,'MemMon Projected'!S$14:S$36)</f>
        <v>0</v>
      </c>
      <c r="T30" s="88">
        <f>SUMIF('MemMon Actual'!$B$14:$B$36,$B30,'MemMon Actual'!T$14:T$36)+SUMIF('MemMon Projected'!$B$14:$B$36,$B30,'MemMon Projected'!T$14:T$36)</f>
        <v>0</v>
      </c>
      <c r="U30" s="88">
        <f>SUMIF('MemMon Actual'!$B$14:$B$36,$B30,'MemMon Actual'!U$14:U$36)+SUMIF('MemMon Projected'!$B$14:$B$36,$B30,'MemMon Projected'!U$14:U$36)</f>
        <v>0</v>
      </c>
      <c r="V30" s="88">
        <f>SUMIF('MemMon Actual'!$B$14:$B$36,$B30,'MemMon Actual'!V$14:V$36)+SUMIF('MemMon Projected'!$B$14:$B$36,$B30,'MemMon Projected'!V$14:V$36)</f>
        <v>0</v>
      </c>
      <c r="W30" s="88">
        <f>SUMIF('MemMon Actual'!$B$14:$B$36,$B30,'MemMon Actual'!W$14:W$36)+SUMIF('MemMon Projected'!$B$14:$B$36,$B30,'MemMon Projected'!W$14:W$36)</f>
        <v>0</v>
      </c>
      <c r="X30" s="88">
        <f>SUMIF('MemMon Actual'!$B$14:$B$36,$B30,'MemMon Actual'!X$14:X$36)+SUMIF('MemMon Projected'!$B$14:$B$36,$B30,'MemMon Projected'!X$14:X$36)</f>
        <v>0</v>
      </c>
      <c r="Y30" s="88">
        <f>SUMIF('MemMon Actual'!$B$14:$B$36,$B30,'MemMon Actual'!Y$14:Y$36)+SUMIF('MemMon Projected'!$B$14:$B$36,$B30,'MemMon Projected'!Y$14:Y$36)</f>
        <v>0</v>
      </c>
      <c r="Z30" s="88">
        <f>SUMIF('MemMon Actual'!$B$14:$B$36,$B30,'MemMon Actual'!Z$14:Z$36)+SUMIF('MemMon Projected'!$B$14:$B$36,$B30,'MemMon Projected'!Z$14:Z$36)</f>
        <v>0</v>
      </c>
      <c r="AA30" s="88">
        <f>SUMIF('MemMon Actual'!$B$14:$B$36,$B30,'MemMon Actual'!AA$14:AA$36)+SUMIF('MemMon Projected'!$B$14:$B$36,$B30,'MemMon Projected'!AA$14:AA$36)</f>
        <v>0</v>
      </c>
      <c r="AB30" s="88">
        <f>SUMIF('MemMon Actual'!$B$14:$B$36,$B30,'MemMon Actual'!AB$14:AB$36)+SUMIF('MemMon Projected'!$B$14:$B$36,$B30,'MemMon Projected'!AB$14:AB$36)</f>
        <v>0</v>
      </c>
      <c r="AC30" s="88">
        <f>SUMIF('MemMon Actual'!$B$14:$B$36,$B30,'MemMon Actual'!AC$14:AC$36)+SUMIF('MemMon Projected'!$B$14:$B$36,$B30,'MemMon Projected'!AC$14:AC$36)</f>
        <v>0</v>
      </c>
      <c r="AD30" s="88">
        <f>SUMIF('MemMon Actual'!$B$14:$B$36,$B30,'MemMon Actual'!AD$14:AD$36)+SUMIF('MemMon Projected'!$B$14:$B$36,$B30,'MemMon Projected'!AD$14:AD$36)</f>
        <v>0</v>
      </c>
      <c r="AE30" s="88">
        <f>SUMIF('MemMon Actual'!$B$14:$B$36,$B30,'MemMon Actual'!AE$14:AE$36)+SUMIF('MemMon Projected'!$B$14:$B$36,$B30,'MemMon Projected'!AE$14:AE$36)</f>
        <v>0</v>
      </c>
      <c r="AF30" s="88">
        <f>SUMIF('MemMon Actual'!$B$14:$B$36,$B30,'MemMon Actual'!AF$14:AF$36)+SUMIF('MemMon Projected'!$B$14:$B$36,$B30,'MemMon Projected'!AF$14:AF$36)</f>
        <v>0</v>
      </c>
      <c r="AG30" s="272">
        <f>SUMIF('MemMon Actual'!$B$14:$B$36,$B30,'MemMon Actual'!AG$14:AG$36)+SUMIF('MemMon Projected'!$B$14:$B$36,$B30,'MemMon Projected'!AG$14:AG$36)</f>
        <v>0</v>
      </c>
    </row>
    <row r="31" spans="2:33" hidden="1" x14ac:dyDescent="0.2">
      <c r="B31" s="25" t="str">
        <f>IFERROR(VLOOKUP(C31,'MEG Def'!$A$52:$B$55,2),"")</f>
        <v/>
      </c>
      <c r="C31" s="58"/>
      <c r="D31" s="87">
        <f>SUMIF('MemMon Actual'!$B$14:$B$36,$B31,'MemMon Actual'!D$14:D$36)+SUMIF('MemMon Projected'!$B$14:$B$36,$B31,'MemMon Projected'!D$14:D$36)</f>
        <v>0</v>
      </c>
      <c r="E31" s="423">
        <f>SUMIF('MemMon Actual'!$B$14:$B$36,$B31,'MemMon Actual'!E$14:E$36)+SUMIF('MemMon Projected'!$B$14:$B$36,$B31,'MemMon Projected'!E$14:E$36)</f>
        <v>0</v>
      </c>
      <c r="F31" s="423">
        <f>SUMIF('MemMon Actual'!$B$14:$B$36,$B31,'MemMon Actual'!F$14:F$36)+SUMIF('MemMon Projected'!$B$14:$B$36,$B31,'MemMon Projected'!F$14:F$36)</f>
        <v>0</v>
      </c>
      <c r="G31" s="423">
        <f>SUMIF('MemMon Actual'!$B$14:$B$36,$B31,'MemMon Actual'!G$14:G$36)+SUMIF('MemMon Projected'!$B$14:$B$36,$B31,'MemMon Projected'!G$14:G$36)</f>
        <v>0</v>
      </c>
      <c r="H31" s="272">
        <f>SUMIF('MemMon Actual'!$B$14:$B$36,$B31,'MemMon Actual'!H$14:H$36)+SUMIF('MemMon Projected'!$B$14:$B$36,$B31,'MemMon Projected'!H$14:H$36)</f>
        <v>0</v>
      </c>
      <c r="I31" s="88">
        <f>SUMIF('MemMon Actual'!$B$14:$B$36,$B31,'MemMon Actual'!I$14:I$36)+SUMIF('MemMon Projected'!$B$14:$B$36,$B31,'MemMon Projected'!I$14:I$36)</f>
        <v>0</v>
      </c>
      <c r="J31" s="88">
        <f>SUMIF('MemMon Actual'!$B$14:$B$36,$B31,'MemMon Actual'!J$14:J$36)+SUMIF('MemMon Projected'!$B$14:$B$36,$B31,'MemMon Projected'!J$14:J$36)</f>
        <v>0</v>
      </c>
      <c r="K31" s="88">
        <f>SUMIF('MemMon Actual'!$B$14:$B$36,$B31,'MemMon Actual'!K$14:K$36)+SUMIF('MemMon Projected'!$B$14:$B$36,$B31,'MemMon Projected'!K$14:K$36)</f>
        <v>0</v>
      </c>
      <c r="L31" s="88">
        <f>SUMIF('MemMon Actual'!$B$14:$B$36,$B31,'MemMon Actual'!L$14:L$36)+SUMIF('MemMon Projected'!$B$14:$B$36,$B31,'MemMon Projected'!L$14:L$36)</f>
        <v>0</v>
      </c>
      <c r="M31" s="88">
        <f>SUMIF('MemMon Actual'!$B$14:$B$36,$B31,'MemMon Actual'!M$14:M$36)+SUMIF('MemMon Projected'!$B$14:$B$36,$B31,'MemMon Projected'!M$14:M$36)</f>
        <v>0</v>
      </c>
      <c r="N31" s="88">
        <f>SUMIF('MemMon Actual'!$B$14:$B$36,$B31,'MemMon Actual'!N$14:N$36)+SUMIF('MemMon Projected'!$B$14:$B$36,$B31,'MemMon Projected'!N$14:N$36)</f>
        <v>0</v>
      </c>
      <c r="O31" s="88">
        <f>SUMIF('MemMon Actual'!$B$14:$B$36,$B31,'MemMon Actual'!O$14:O$36)+SUMIF('MemMon Projected'!$B$14:$B$36,$B31,'MemMon Projected'!O$14:O$36)</f>
        <v>0</v>
      </c>
      <c r="P31" s="88">
        <f>SUMIF('MemMon Actual'!$B$14:$B$36,$B31,'MemMon Actual'!P$14:P$36)+SUMIF('MemMon Projected'!$B$14:$B$36,$B31,'MemMon Projected'!P$14:P$36)</f>
        <v>0</v>
      </c>
      <c r="Q31" s="88">
        <f>SUMIF('MemMon Actual'!$B$14:$B$36,$B31,'MemMon Actual'!Q$14:Q$36)+SUMIF('MemMon Projected'!$B$14:$B$36,$B31,'MemMon Projected'!Q$14:Q$36)</f>
        <v>0</v>
      </c>
      <c r="R31" s="88">
        <f>SUMIF('MemMon Actual'!$B$14:$B$36,$B31,'MemMon Actual'!R$14:R$36)+SUMIF('MemMon Projected'!$B$14:$B$36,$B31,'MemMon Projected'!R$14:R$36)</f>
        <v>0</v>
      </c>
      <c r="S31" s="88">
        <f>SUMIF('MemMon Actual'!$B$14:$B$36,$B31,'MemMon Actual'!S$14:S$36)+SUMIF('MemMon Projected'!$B$14:$B$36,$B31,'MemMon Projected'!S$14:S$36)</f>
        <v>0</v>
      </c>
      <c r="T31" s="88">
        <f>SUMIF('MemMon Actual'!$B$14:$B$36,$B31,'MemMon Actual'!T$14:T$36)+SUMIF('MemMon Projected'!$B$14:$B$36,$B31,'MemMon Projected'!T$14:T$36)</f>
        <v>0</v>
      </c>
      <c r="U31" s="88">
        <f>SUMIF('MemMon Actual'!$B$14:$B$36,$B31,'MemMon Actual'!U$14:U$36)+SUMIF('MemMon Projected'!$B$14:$B$36,$B31,'MemMon Projected'!U$14:U$36)</f>
        <v>0</v>
      </c>
      <c r="V31" s="88">
        <f>SUMIF('MemMon Actual'!$B$14:$B$36,$B31,'MemMon Actual'!V$14:V$36)+SUMIF('MemMon Projected'!$B$14:$B$36,$B31,'MemMon Projected'!V$14:V$36)</f>
        <v>0</v>
      </c>
      <c r="W31" s="88">
        <f>SUMIF('MemMon Actual'!$B$14:$B$36,$B31,'MemMon Actual'!W$14:W$36)+SUMIF('MemMon Projected'!$B$14:$B$36,$B31,'MemMon Projected'!W$14:W$36)</f>
        <v>0</v>
      </c>
      <c r="X31" s="88">
        <f>SUMIF('MemMon Actual'!$B$14:$B$36,$B31,'MemMon Actual'!X$14:X$36)+SUMIF('MemMon Projected'!$B$14:$B$36,$B31,'MemMon Projected'!X$14:X$36)</f>
        <v>0</v>
      </c>
      <c r="Y31" s="88">
        <f>SUMIF('MemMon Actual'!$B$14:$B$36,$B31,'MemMon Actual'!Y$14:Y$36)+SUMIF('MemMon Projected'!$B$14:$B$36,$B31,'MemMon Projected'!Y$14:Y$36)</f>
        <v>0</v>
      </c>
      <c r="Z31" s="88">
        <f>SUMIF('MemMon Actual'!$B$14:$B$36,$B31,'MemMon Actual'!Z$14:Z$36)+SUMIF('MemMon Projected'!$B$14:$B$36,$B31,'MemMon Projected'!Z$14:Z$36)</f>
        <v>0</v>
      </c>
      <c r="AA31" s="88">
        <f>SUMIF('MemMon Actual'!$B$14:$B$36,$B31,'MemMon Actual'!AA$14:AA$36)+SUMIF('MemMon Projected'!$B$14:$B$36,$B31,'MemMon Projected'!AA$14:AA$36)</f>
        <v>0</v>
      </c>
      <c r="AB31" s="88">
        <f>SUMIF('MemMon Actual'!$B$14:$B$36,$B31,'MemMon Actual'!AB$14:AB$36)+SUMIF('MemMon Projected'!$B$14:$B$36,$B31,'MemMon Projected'!AB$14:AB$36)</f>
        <v>0</v>
      </c>
      <c r="AC31" s="88">
        <f>SUMIF('MemMon Actual'!$B$14:$B$36,$B31,'MemMon Actual'!AC$14:AC$36)+SUMIF('MemMon Projected'!$B$14:$B$36,$B31,'MemMon Projected'!AC$14:AC$36)</f>
        <v>0</v>
      </c>
      <c r="AD31" s="88">
        <f>SUMIF('MemMon Actual'!$B$14:$B$36,$B31,'MemMon Actual'!AD$14:AD$36)+SUMIF('MemMon Projected'!$B$14:$B$36,$B31,'MemMon Projected'!AD$14:AD$36)</f>
        <v>0</v>
      </c>
      <c r="AE31" s="88">
        <f>SUMIF('MemMon Actual'!$B$14:$B$36,$B31,'MemMon Actual'!AE$14:AE$36)+SUMIF('MemMon Projected'!$B$14:$B$36,$B31,'MemMon Projected'!AE$14:AE$36)</f>
        <v>0</v>
      </c>
      <c r="AF31" s="88">
        <f>SUMIF('MemMon Actual'!$B$14:$B$36,$B31,'MemMon Actual'!AF$14:AF$36)+SUMIF('MemMon Projected'!$B$14:$B$36,$B31,'MemMon Projected'!AF$14:AF$36)</f>
        <v>0</v>
      </c>
      <c r="AG31" s="272">
        <f>SUMIF('MemMon Actual'!$B$14:$B$36,$B31,'MemMon Actual'!AG$14:AG$36)+SUMIF('MemMon Projected'!$B$14:$B$36,$B31,'MemMon Projected'!AG$14:AG$36)</f>
        <v>0</v>
      </c>
    </row>
    <row r="32" spans="2:33" ht="13.5" thickBot="1" x14ac:dyDescent="0.25">
      <c r="B32" s="34"/>
      <c r="C32" s="60"/>
      <c r="D32" s="52"/>
      <c r="E32" s="53"/>
      <c r="F32" s="53"/>
      <c r="G32" s="53"/>
      <c r="H32" s="54"/>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4"/>
    </row>
    <row r="33" spans="2:3" x14ac:dyDescent="0.2">
      <c r="B33" s="18"/>
      <c r="C33"/>
    </row>
    <row r="34" spans="2:3" x14ac:dyDescent="0.2">
      <c r="B34" s="18"/>
      <c r="C34"/>
    </row>
    <row r="35" spans="2:3" x14ac:dyDescent="0.2">
      <c r="B35" s="18"/>
      <c r="C35"/>
    </row>
    <row r="36" spans="2:3" x14ac:dyDescent="0.2">
      <c r="B36" s="18"/>
      <c r="C36"/>
    </row>
    <row r="37" spans="2:3" x14ac:dyDescent="0.2">
      <c r="B37" s="18"/>
      <c r="C37"/>
    </row>
    <row r="38" spans="2:3" x14ac:dyDescent="0.2">
      <c r="B38" s="18"/>
      <c r="C38"/>
    </row>
    <row r="39" spans="2:3" x14ac:dyDescent="0.2">
      <c r="B39" s="18"/>
      <c r="C39"/>
    </row>
    <row r="40" spans="2:3" x14ac:dyDescent="0.2">
      <c r="B40" s="18"/>
      <c r="C40"/>
    </row>
    <row r="41" spans="2:3" x14ac:dyDescent="0.2">
      <c r="B41" s="18"/>
      <c r="C41"/>
    </row>
    <row r="42" spans="2:3" x14ac:dyDescent="0.2">
      <c r="B42" s="18"/>
      <c r="C42"/>
    </row>
    <row r="43" spans="2:3" x14ac:dyDescent="0.2">
      <c r="B43" s="18"/>
      <c r="C43"/>
    </row>
    <row r="44" spans="2:3" x14ac:dyDescent="0.2">
      <c r="B44" s="18"/>
      <c r="C44"/>
    </row>
    <row r="45" spans="2:3" x14ac:dyDescent="0.2">
      <c r="B45" s="18"/>
      <c r="C45"/>
    </row>
    <row r="46" spans="2:3" x14ac:dyDescent="0.2">
      <c r="B46" s="18"/>
      <c r="C46"/>
    </row>
    <row r="47" spans="2:3" x14ac:dyDescent="0.2">
      <c r="B47" s="18"/>
      <c r="C47"/>
    </row>
  </sheetData>
  <sheetProtection algorithmName="SHA-512" hashValue="B9KEvco7C0hQ/d4jdv26ixcwGx3qBuzALs4CmN3J0XjmoGzLt95gCRmZxKrvEabVls/BeZU5p+kvFgH9/ezqtg==" saltValue="PgG0xv/vxgLH+5LkRYXitw=="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zoomScaleNormal="100" workbookViewId="0">
      <pane ySplit="9" topLeftCell="A10" activePane="bottomLeft" state="frozen"/>
      <selection pane="bottomLeft" activeCell="A135" sqref="A135"/>
    </sheetView>
  </sheetViews>
  <sheetFormatPr defaultColWidth="8.7109375" defaultRowHeight="12.75" x14ac:dyDescent="0.2"/>
  <cols>
    <col min="1" max="1" width="8.7109375" style="426"/>
    <col min="2" max="2" width="57" style="426" bestFit="1" customWidth="1"/>
    <col min="3" max="3" width="8" style="611" customWidth="1"/>
    <col min="4" max="4" width="20.140625" style="426" customWidth="1"/>
    <col min="5" max="9" width="20.5703125" style="426" customWidth="1"/>
    <col min="10" max="34" width="20.5703125" style="426" hidden="1" customWidth="1"/>
    <col min="35" max="35" width="20.5703125" style="426" customWidth="1"/>
    <col min="36" max="16384" width="8.7109375" style="426"/>
  </cols>
  <sheetData>
    <row r="1" spans="1:35" ht="26.1" customHeight="1" x14ac:dyDescent="0.25">
      <c r="B1" s="617" t="s">
        <v>2</v>
      </c>
      <c r="D1" s="497" t="s">
        <v>163</v>
      </c>
    </row>
    <row r="2" spans="1:35" ht="15" x14ac:dyDescent="0.2">
      <c r="A2" s="424"/>
      <c r="C2" s="618"/>
      <c r="D2" s="619" t="s">
        <v>164</v>
      </c>
    </row>
    <row r="3" spans="1:35" ht="29.45" customHeight="1" thickBot="1" x14ac:dyDescent="0.25">
      <c r="B3" s="469"/>
      <c r="C3" s="381"/>
      <c r="D3" s="807" t="s">
        <v>165</v>
      </c>
      <c r="E3" s="469"/>
    </row>
    <row r="4" spans="1:35" ht="15.75" thickBot="1" x14ac:dyDescent="0.3">
      <c r="B4" s="808" t="s">
        <v>154</v>
      </c>
      <c r="C4" s="809">
        <v>1</v>
      </c>
      <c r="D4" s="469"/>
      <c r="E4" s="469"/>
      <c r="G4" s="497"/>
      <c r="H4" s="497"/>
      <c r="I4" s="497"/>
      <c r="J4" s="497"/>
    </row>
    <row r="5" spans="1:35" ht="15.75" thickBot="1" x14ac:dyDescent="0.3">
      <c r="B5" s="810" t="s">
        <v>155</v>
      </c>
      <c r="C5" s="809">
        <v>5</v>
      </c>
      <c r="D5" s="469"/>
      <c r="E5" s="469"/>
      <c r="G5" s="497"/>
      <c r="H5" s="497"/>
      <c r="I5" s="497"/>
      <c r="J5" s="497"/>
    </row>
    <row r="6" spans="1:35" ht="14.25" x14ac:dyDescent="0.2">
      <c r="B6" s="469"/>
      <c r="C6" s="469"/>
      <c r="D6" s="469"/>
      <c r="E6" s="469"/>
      <c r="G6" s="497"/>
      <c r="H6" s="497"/>
      <c r="I6" s="497"/>
      <c r="J6" s="497"/>
    </row>
    <row r="7" spans="1:35" ht="15.75" thickBot="1" x14ac:dyDescent="0.3">
      <c r="B7" s="811"/>
      <c r="C7" s="812"/>
      <c r="D7" s="469"/>
      <c r="E7" s="813"/>
      <c r="F7" s="497"/>
      <c r="G7" s="497"/>
      <c r="H7" s="497"/>
      <c r="I7" s="497"/>
      <c r="J7" s="497"/>
    </row>
    <row r="8" spans="1:35" ht="20.100000000000001" customHeight="1" thickBot="1" x14ac:dyDescent="0.25">
      <c r="B8" s="814" t="s">
        <v>52</v>
      </c>
      <c r="C8" s="381"/>
      <c r="D8" s="469"/>
      <c r="E8" s="815"/>
      <c r="G8" s="621">
        <f>IF($B$8="Actuals only",SUMIF('MemMon Actual'!$B$33:$B$35,'Summary TC'!$B5,'MemMon Actual'!F$33:F$35),0)+IF($B$8="Actuals + Projected",SUMIF('MemMon Total'!$B$33:$B$35,'Summary TC'!$B5,'MemMon Total'!F$33:F$35),0)</f>
        <v>0</v>
      </c>
    </row>
    <row r="9" spans="1:35" x14ac:dyDescent="0.2">
      <c r="B9" s="469"/>
      <c r="C9" s="816"/>
      <c r="D9" s="469"/>
      <c r="E9" s="469"/>
    </row>
    <row r="10" spans="1:35" ht="13.5" hidden="1" thickBot="1" x14ac:dyDescent="0.25">
      <c r="B10" s="453" t="s">
        <v>3</v>
      </c>
      <c r="C10" s="622"/>
      <c r="D10" s="453"/>
    </row>
    <row r="11" spans="1:35" hidden="1" x14ac:dyDescent="0.2">
      <c r="B11" s="530"/>
      <c r="C11" s="565"/>
      <c r="D11" s="501"/>
      <c r="E11" s="532" t="s">
        <v>0</v>
      </c>
      <c r="F11" s="441"/>
      <c r="G11" s="504"/>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623" t="s">
        <v>20</v>
      </c>
    </row>
    <row r="12" spans="1:35" ht="13.5" hidden="1" thickBot="1" x14ac:dyDescent="0.25">
      <c r="B12" s="624"/>
      <c r="C12" s="625"/>
      <c r="D12" s="626"/>
      <c r="E12" s="580">
        <f>'DY Def'!B$5</f>
        <v>1</v>
      </c>
      <c r="F12" s="563">
        <f>'DY Def'!C$5</f>
        <v>2</v>
      </c>
      <c r="G12" s="563">
        <f>'DY Def'!D$5</f>
        <v>3</v>
      </c>
      <c r="H12" s="563">
        <f>'DY Def'!E$5</f>
        <v>4</v>
      </c>
      <c r="I12" s="563">
        <f>'DY Def'!F$5</f>
        <v>5</v>
      </c>
      <c r="J12" s="563">
        <f>'DY Def'!G$5</f>
        <v>6</v>
      </c>
      <c r="K12" s="563">
        <f>'DY Def'!H$5</f>
        <v>7</v>
      </c>
      <c r="L12" s="563">
        <f>'DY Def'!I$5</f>
        <v>8</v>
      </c>
      <c r="M12" s="563">
        <f>'DY Def'!J$5</f>
        <v>9</v>
      </c>
      <c r="N12" s="563">
        <f>'DY Def'!K$5</f>
        <v>10</v>
      </c>
      <c r="O12" s="563">
        <f>'DY Def'!L$5</f>
        <v>11</v>
      </c>
      <c r="P12" s="563">
        <f>'DY Def'!M$5</f>
        <v>12</v>
      </c>
      <c r="Q12" s="563">
        <f>'DY Def'!N$5</f>
        <v>13</v>
      </c>
      <c r="R12" s="563">
        <f>'DY Def'!O$5</f>
        <v>14</v>
      </c>
      <c r="S12" s="563">
        <f>'DY Def'!P$5</f>
        <v>15</v>
      </c>
      <c r="T12" s="563">
        <f>'DY Def'!Q$5</f>
        <v>16</v>
      </c>
      <c r="U12" s="563">
        <f>'DY Def'!R$5</f>
        <v>17</v>
      </c>
      <c r="V12" s="563">
        <f>'DY Def'!S$5</f>
        <v>18</v>
      </c>
      <c r="W12" s="563">
        <f>'DY Def'!T$5</f>
        <v>19</v>
      </c>
      <c r="X12" s="563">
        <f>'DY Def'!U$5</f>
        <v>20</v>
      </c>
      <c r="Y12" s="563">
        <f>'DY Def'!V$5</f>
        <v>21</v>
      </c>
      <c r="Z12" s="563">
        <f>'DY Def'!W$5</f>
        <v>22</v>
      </c>
      <c r="AA12" s="563">
        <f>'DY Def'!X$5</f>
        <v>23</v>
      </c>
      <c r="AB12" s="563">
        <f>'DY Def'!Y$5</f>
        <v>24</v>
      </c>
      <c r="AC12" s="563">
        <f>'DY Def'!Z$5</f>
        <v>25</v>
      </c>
      <c r="AD12" s="563">
        <f>'DY Def'!AA$5</f>
        <v>26</v>
      </c>
      <c r="AE12" s="563">
        <f>'DY Def'!AB$5</f>
        <v>27</v>
      </c>
      <c r="AF12" s="563">
        <f>'DY Def'!AC$5</f>
        <v>28</v>
      </c>
      <c r="AG12" s="563">
        <f>'DY Def'!AD$5</f>
        <v>29</v>
      </c>
      <c r="AH12" s="563">
        <f>'DY Def'!AE$5</f>
        <v>30</v>
      </c>
      <c r="AI12" s="627"/>
    </row>
    <row r="13" spans="1:35" hidden="1" x14ac:dyDescent="0.2">
      <c r="B13" s="533"/>
      <c r="C13" s="628"/>
      <c r="D13" s="505"/>
      <c r="E13" s="629"/>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1"/>
      <c r="AI13" s="623"/>
    </row>
    <row r="14" spans="1:35" hidden="1" x14ac:dyDescent="0.2">
      <c r="B14" s="550" t="s">
        <v>87</v>
      </c>
      <c r="C14" s="632"/>
      <c r="D14" s="515"/>
      <c r="E14" s="633"/>
      <c r="F14" s="634"/>
      <c r="G14" s="634"/>
      <c r="H14" s="634"/>
      <c r="I14" s="634"/>
      <c r="J14" s="634"/>
      <c r="K14" s="634"/>
      <c r="L14" s="634"/>
      <c r="M14" s="634"/>
      <c r="N14" s="634"/>
      <c r="O14" s="634"/>
      <c r="P14" s="634"/>
      <c r="Q14" s="634"/>
      <c r="R14" s="634"/>
      <c r="S14" s="634"/>
      <c r="T14" s="634"/>
      <c r="U14" s="634"/>
      <c r="V14" s="634"/>
      <c r="W14" s="634"/>
      <c r="X14" s="634"/>
      <c r="Y14" s="634"/>
      <c r="Z14" s="634"/>
      <c r="AA14" s="634"/>
      <c r="AB14" s="634"/>
      <c r="AC14" s="634"/>
      <c r="AD14" s="634"/>
      <c r="AE14" s="634"/>
      <c r="AF14" s="634"/>
      <c r="AG14" s="634"/>
      <c r="AH14" s="635"/>
      <c r="AI14" s="636"/>
    </row>
    <row r="15" spans="1:35" hidden="1" x14ac:dyDescent="0.2">
      <c r="B15" s="591" t="str">
        <f>IFERROR(VLOOKUP(C15,'MEG Def'!$A$7:$B$12,2),"")</f>
        <v/>
      </c>
      <c r="C15" s="637"/>
      <c r="D15" s="638" t="s">
        <v>20</v>
      </c>
      <c r="E15" s="639">
        <f>E16*E17</f>
        <v>0</v>
      </c>
      <c r="F15" s="640">
        <f>F16*F17</f>
        <v>0</v>
      </c>
      <c r="G15" s="640">
        <f>G16*G17</f>
        <v>0</v>
      </c>
      <c r="H15" s="640">
        <f>H16*H17</f>
        <v>0</v>
      </c>
      <c r="I15" s="640">
        <f>I16*I17</f>
        <v>0</v>
      </c>
      <c r="J15" s="640">
        <f t="shared" ref="J15:AC15" si="0">J16*J17</f>
        <v>0</v>
      </c>
      <c r="K15" s="640">
        <f t="shared" si="0"/>
        <v>0</v>
      </c>
      <c r="L15" s="640">
        <f t="shared" si="0"/>
        <v>0</v>
      </c>
      <c r="M15" s="640">
        <f t="shared" si="0"/>
        <v>0</v>
      </c>
      <c r="N15" s="640">
        <f t="shared" si="0"/>
        <v>0</v>
      </c>
      <c r="O15" s="640">
        <f t="shared" si="0"/>
        <v>0</v>
      </c>
      <c r="P15" s="640">
        <f t="shared" si="0"/>
        <v>0</v>
      </c>
      <c r="Q15" s="640">
        <f t="shared" si="0"/>
        <v>0</v>
      </c>
      <c r="R15" s="640">
        <f t="shared" si="0"/>
        <v>0</v>
      </c>
      <c r="S15" s="640">
        <f t="shared" si="0"/>
        <v>0</v>
      </c>
      <c r="T15" s="640">
        <f t="shared" si="0"/>
        <v>0</v>
      </c>
      <c r="U15" s="640">
        <f t="shared" si="0"/>
        <v>0</v>
      </c>
      <c r="V15" s="640">
        <f t="shared" si="0"/>
        <v>0</v>
      </c>
      <c r="W15" s="640">
        <f t="shared" si="0"/>
        <v>0</v>
      </c>
      <c r="X15" s="640">
        <f t="shared" si="0"/>
        <v>0</v>
      </c>
      <c r="Y15" s="640">
        <f t="shared" si="0"/>
        <v>0</v>
      </c>
      <c r="Z15" s="640">
        <f t="shared" si="0"/>
        <v>0</v>
      </c>
      <c r="AA15" s="640">
        <f t="shared" si="0"/>
        <v>0</v>
      </c>
      <c r="AB15" s="640">
        <f t="shared" si="0"/>
        <v>0</v>
      </c>
      <c r="AC15" s="640">
        <f t="shared" si="0"/>
        <v>0</v>
      </c>
      <c r="AD15" s="640">
        <f t="shared" ref="AD15:AH15" si="1">AD16*AD17</f>
        <v>0</v>
      </c>
      <c r="AE15" s="640">
        <f t="shared" si="1"/>
        <v>0</v>
      </c>
      <c r="AF15" s="640">
        <f t="shared" si="1"/>
        <v>0</v>
      </c>
      <c r="AG15" s="640">
        <f t="shared" si="1"/>
        <v>0</v>
      </c>
      <c r="AH15" s="641">
        <f t="shared" si="1"/>
        <v>0</v>
      </c>
      <c r="AI15" s="642"/>
    </row>
    <row r="16" spans="1:35" s="643" customFormat="1" hidden="1" x14ac:dyDescent="0.2">
      <c r="B16" s="644"/>
      <c r="C16" s="645"/>
      <c r="D16" s="646" t="s">
        <v>21</v>
      </c>
      <c r="E16" s="647">
        <f>SUMIF('WOW PMPM &amp; Agg'!$B$10:$B$36,'Summary TC'!$B15,'WOW PMPM &amp; Agg'!D$10:D$36)</f>
        <v>0</v>
      </c>
      <c r="F16" s="648">
        <f>SUMIF('WOW PMPM &amp; Agg'!$B$10:$B$36,'Summary TC'!$B15,'WOW PMPM &amp; Agg'!E$10:E$36)</f>
        <v>0</v>
      </c>
      <c r="G16" s="648">
        <f>SUMIF('WOW PMPM &amp; Agg'!$B$10:$B$36,'Summary TC'!$B15,'WOW PMPM &amp; Agg'!F$10:F$36)</f>
        <v>0</v>
      </c>
      <c r="H16" s="648">
        <f>SUMIF('WOW PMPM &amp; Agg'!$B$10:$B$36,'Summary TC'!$B15,'WOW PMPM &amp; Agg'!G$10:G$36)</f>
        <v>0</v>
      </c>
      <c r="I16" s="648">
        <f>SUMIF('WOW PMPM &amp; Agg'!$B$10:$B$36,'Summary TC'!$B15,'WOW PMPM &amp; Agg'!H$10:H$36)</f>
        <v>0</v>
      </c>
      <c r="J16" s="648">
        <f>SUMIF('WOW PMPM &amp; Agg'!$B$10:$B$36,'Summary TC'!$B15,'WOW PMPM &amp; Agg'!I$10:I$36)</f>
        <v>0</v>
      </c>
      <c r="K16" s="648">
        <f>SUMIF('WOW PMPM &amp; Agg'!$B$10:$B$36,'Summary TC'!$B15,'WOW PMPM &amp; Agg'!J$10:J$36)</f>
        <v>0</v>
      </c>
      <c r="L16" s="648">
        <f>SUMIF('WOW PMPM &amp; Agg'!$B$10:$B$36,'Summary TC'!$B15,'WOW PMPM &amp; Agg'!K$10:K$36)</f>
        <v>0</v>
      </c>
      <c r="M16" s="648">
        <f>SUMIF('WOW PMPM &amp; Agg'!$B$10:$B$36,'Summary TC'!$B15,'WOW PMPM &amp; Agg'!L$10:L$36)</f>
        <v>0</v>
      </c>
      <c r="N16" s="648">
        <f>SUMIF('WOW PMPM &amp; Agg'!$B$10:$B$36,'Summary TC'!$B15,'WOW PMPM &amp; Agg'!M$10:M$36)</f>
        <v>0</v>
      </c>
      <c r="O16" s="648">
        <f>SUMIF('WOW PMPM &amp; Agg'!$B$10:$B$36,'Summary TC'!$B15,'WOW PMPM &amp; Agg'!N$10:N$36)</f>
        <v>0</v>
      </c>
      <c r="P16" s="648">
        <f>SUMIF('WOW PMPM &amp; Agg'!$B$10:$B$36,'Summary TC'!$B15,'WOW PMPM &amp; Agg'!O$10:O$36)</f>
        <v>0</v>
      </c>
      <c r="Q16" s="648">
        <f>SUMIF('WOW PMPM &amp; Agg'!$B$10:$B$36,'Summary TC'!$B15,'WOW PMPM &amp; Agg'!P$10:P$36)</f>
        <v>0</v>
      </c>
      <c r="R16" s="648">
        <f>SUMIF('WOW PMPM &amp; Agg'!$B$10:$B$36,'Summary TC'!$B15,'WOW PMPM &amp; Agg'!Q$10:Q$36)</f>
        <v>0</v>
      </c>
      <c r="S16" s="648">
        <f>SUMIF('WOW PMPM &amp; Agg'!$B$10:$B$36,'Summary TC'!$B15,'WOW PMPM &amp; Agg'!R$10:R$36)</f>
        <v>0</v>
      </c>
      <c r="T16" s="648">
        <f>SUMIF('WOW PMPM &amp; Agg'!$B$10:$B$36,'Summary TC'!$B15,'WOW PMPM &amp; Agg'!S$10:S$36)</f>
        <v>0</v>
      </c>
      <c r="U16" s="648">
        <f>SUMIF('WOW PMPM &amp; Agg'!$B$10:$B$36,'Summary TC'!$B15,'WOW PMPM &amp; Agg'!T$10:T$36)</f>
        <v>0</v>
      </c>
      <c r="V16" s="648">
        <f>SUMIF('WOW PMPM &amp; Agg'!$B$10:$B$36,'Summary TC'!$B15,'WOW PMPM &amp; Agg'!U$10:U$36)</f>
        <v>0</v>
      </c>
      <c r="W16" s="648">
        <f>SUMIF('WOW PMPM &amp; Agg'!$B$10:$B$36,'Summary TC'!$B15,'WOW PMPM &amp; Agg'!V$10:V$36)</f>
        <v>0</v>
      </c>
      <c r="X16" s="648">
        <f>SUMIF('WOW PMPM &amp; Agg'!$B$10:$B$36,'Summary TC'!$B15,'WOW PMPM &amp; Agg'!W$10:W$36)</f>
        <v>0</v>
      </c>
      <c r="Y16" s="648">
        <f>SUMIF('WOW PMPM &amp; Agg'!$B$10:$B$36,'Summary TC'!$B15,'WOW PMPM &amp; Agg'!X$10:X$36)</f>
        <v>0</v>
      </c>
      <c r="Z16" s="648">
        <f>SUMIF('WOW PMPM &amp; Agg'!$B$10:$B$36,'Summary TC'!$B15,'WOW PMPM &amp; Agg'!Y$10:Y$36)</f>
        <v>0</v>
      </c>
      <c r="AA16" s="648">
        <f>SUMIF('WOW PMPM &amp; Agg'!$B$10:$B$36,'Summary TC'!$B15,'WOW PMPM &amp; Agg'!Z$10:Z$36)</f>
        <v>0</v>
      </c>
      <c r="AB16" s="648">
        <f>SUMIF('WOW PMPM &amp; Agg'!$B$10:$B$36,'Summary TC'!$B15,'WOW PMPM &amp; Agg'!AA$10:AA$36)</f>
        <v>0</v>
      </c>
      <c r="AC16" s="648">
        <f>SUMIF('WOW PMPM &amp; Agg'!$B$10:$B$36,'Summary TC'!$B15,'WOW PMPM &amp; Agg'!AB$10:AB$36)</f>
        <v>0</v>
      </c>
      <c r="AD16" s="648">
        <f>SUMIF('WOW PMPM &amp; Agg'!$B$10:$B$36,'Summary TC'!$B15,'WOW PMPM &amp; Agg'!AC$10:AC$36)</f>
        <v>0</v>
      </c>
      <c r="AE16" s="648">
        <f>SUMIF('WOW PMPM &amp; Agg'!$B$10:$B$36,'Summary TC'!$B15,'WOW PMPM &amp; Agg'!AD$10:AD$36)</f>
        <v>0</v>
      </c>
      <c r="AF16" s="648">
        <f>SUMIF('WOW PMPM &amp; Agg'!$B$10:$B$36,'Summary TC'!$B15,'WOW PMPM &amp; Agg'!AE$10:AE$36)</f>
        <v>0</v>
      </c>
      <c r="AG16" s="648">
        <f>SUMIF('WOW PMPM &amp; Agg'!$B$10:$B$36,'Summary TC'!$B15,'WOW PMPM &amp; Agg'!AF$10:AF$36)</f>
        <v>0</v>
      </c>
      <c r="AH16" s="649">
        <f>SUMIF('WOW PMPM &amp; Agg'!$B$10:$B$36,'Summary TC'!$B15,'WOW PMPM &amp; Agg'!AG$10:AG$36)</f>
        <v>0</v>
      </c>
      <c r="AI16" s="650"/>
    </row>
    <row r="17" spans="2:35" s="656" customFormat="1" hidden="1" x14ac:dyDescent="0.2">
      <c r="B17" s="651"/>
      <c r="C17" s="637"/>
      <c r="D17" s="652" t="s">
        <v>22</v>
      </c>
      <c r="E17" s="653">
        <f>IF($B$8="Actuals only",SUMIF('MemMon Actual'!$B$14:$B$36,'Summary TC'!$B15,'MemMon Actual'!D$14:D$36),0)+IF($B$8="Actuals + Projected",SUMIF('MemMon Total'!$B$10:$B$32,'Summary TC'!$B15,'MemMon Total'!D$10:D$32),0)</f>
        <v>0</v>
      </c>
      <c r="F17" s="621">
        <f>IF($B$8="Actuals only",SUMIF('MemMon Actual'!$B$14:$B$36,'Summary TC'!$B15,'MemMon Actual'!E$14:E$36),0)+IF($B$8="Actuals + Projected",SUMIF('MemMon Total'!$B$10:$B$32,'Summary TC'!$B15,'MemMon Total'!E$10:E$32),0)</f>
        <v>0</v>
      </c>
      <c r="G17" s="621">
        <f>IF($B$8="Actuals only",SUMIF('MemMon Actual'!$B$14:$B$36,'Summary TC'!$B15,'MemMon Actual'!F$14:F$36),0)+IF($B$8="Actuals + Projected",SUMIF('MemMon Total'!$B$10:$B$32,'Summary TC'!$B15,'MemMon Total'!F$10:F$32),0)</f>
        <v>0</v>
      </c>
      <c r="H17" s="621">
        <f>IF($B$8="Actuals only",SUMIF('MemMon Actual'!$B$14:$B$36,'Summary TC'!$B15,'MemMon Actual'!G$14:G$36),0)+IF($B$8="Actuals + Projected",SUMIF('MemMon Total'!$B$10:$B$32,'Summary TC'!$B15,'MemMon Total'!G$10:G$32),0)</f>
        <v>0</v>
      </c>
      <c r="I17" s="621">
        <f>IF($B$8="Actuals only",SUMIF('MemMon Actual'!$B$14:$B$36,'Summary TC'!$B15,'MemMon Actual'!H$14:H$36),0)+IF($B$8="Actuals + Projected",SUMIF('MemMon Total'!$B$10:$B$32,'Summary TC'!$B15,'MemMon Total'!H$10:H$32),0)</f>
        <v>0</v>
      </c>
      <c r="J17" s="621">
        <f>IF($B$8="Actuals only",SUMIF('MemMon Actual'!$B$14:$B$36,'Summary TC'!$B15,'MemMon Actual'!I$14:I$36),0)+IF($B$8="Actuals + Projected",SUMIF('MemMon Total'!$B$10:$B$32,'Summary TC'!$B15,'MemMon Total'!I$10:I$32),0)</f>
        <v>0</v>
      </c>
      <c r="K17" s="621">
        <f>IF($B$8="Actuals only",SUMIF('MemMon Actual'!$B$14:$B$36,'Summary TC'!$B15,'MemMon Actual'!J$14:J$36),0)+IF($B$8="Actuals + Projected",SUMIF('MemMon Total'!$B$10:$B$32,'Summary TC'!$B15,'MemMon Total'!J$10:J$32),0)</f>
        <v>0</v>
      </c>
      <c r="L17" s="621">
        <f>IF($B$8="Actuals only",SUMIF('MemMon Actual'!$B$14:$B$36,'Summary TC'!$B15,'MemMon Actual'!K$14:K$36),0)+IF($B$8="Actuals + Projected",SUMIF('MemMon Total'!$B$10:$B$32,'Summary TC'!$B15,'MemMon Total'!K$10:K$32),0)</f>
        <v>0</v>
      </c>
      <c r="M17" s="621">
        <f>IF($B$8="Actuals only",SUMIF('MemMon Actual'!$B$14:$B$36,'Summary TC'!$B15,'MemMon Actual'!L$14:L$36),0)+IF($B$8="Actuals + Projected",SUMIF('MemMon Total'!$B$10:$B$32,'Summary TC'!$B15,'MemMon Total'!L$10:L$32),0)</f>
        <v>0</v>
      </c>
      <c r="N17" s="621">
        <f>IF($B$8="Actuals only",SUMIF('MemMon Actual'!$B$14:$B$36,'Summary TC'!$B15,'MemMon Actual'!M$14:M$36),0)+IF($B$8="Actuals + Projected",SUMIF('MemMon Total'!$B$10:$B$32,'Summary TC'!$B15,'MemMon Total'!M$10:M$32),0)</f>
        <v>0</v>
      </c>
      <c r="O17" s="621">
        <f>IF($B$8="Actuals only",SUMIF('MemMon Actual'!$B$14:$B$36,'Summary TC'!$B15,'MemMon Actual'!N$14:N$36),0)+IF($B$8="Actuals + Projected",SUMIF('MemMon Total'!$B$10:$B$32,'Summary TC'!$B15,'MemMon Total'!N$10:N$32),0)</f>
        <v>0</v>
      </c>
      <c r="P17" s="621">
        <f>IF($B$8="Actuals only",SUMIF('MemMon Actual'!$B$14:$B$36,'Summary TC'!$B15,'MemMon Actual'!O$14:O$36),0)+IF($B$8="Actuals + Projected",SUMIF('MemMon Total'!$B$10:$B$32,'Summary TC'!$B15,'MemMon Total'!O$10:O$32),0)</f>
        <v>0</v>
      </c>
      <c r="Q17" s="621">
        <f>IF($B$8="Actuals only",SUMIF('MemMon Actual'!$B$14:$B$36,'Summary TC'!$B15,'MemMon Actual'!P$14:P$36),0)+IF($B$8="Actuals + Projected",SUMIF('MemMon Total'!$B$10:$B$32,'Summary TC'!$B15,'MemMon Total'!P$10:P$32),0)</f>
        <v>0</v>
      </c>
      <c r="R17" s="621">
        <f>IF($B$8="Actuals only",SUMIF('MemMon Actual'!$B$14:$B$36,'Summary TC'!$B15,'MemMon Actual'!Q$14:Q$36),0)+IF($B$8="Actuals + Projected",SUMIF('MemMon Total'!$B$10:$B$32,'Summary TC'!$B15,'MemMon Total'!Q$10:Q$32),0)</f>
        <v>0</v>
      </c>
      <c r="S17" s="621">
        <f>IF($B$8="Actuals only",SUMIF('MemMon Actual'!$B$14:$B$36,'Summary TC'!$B15,'MemMon Actual'!R$14:R$36),0)+IF($B$8="Actuals + Projected",SUMIF('MemMon Total'!$B$10:$B$32,'Summary TC'!$B15,'MemMon Total'!R$10:R$32),0)</f>
        <v>0</v>
      </c>
      <c r="T17" s="621">
        <f>IF($B$8="Actuals only",SUMIF('MemMon Actual'!$B$14:$B$36,'Summary TC'!$B15,'MemMon Actual'!S$14:S$36),0)+IF($B$8="Actuals + Projected",SUMIF('MemMon Total'!$B$10:$B$32,'Summary TC'!$B15,'MemMon Total'!S$10:S$32),0)</f>
        <v>0</v>
      </c>
      <c r="U17" s="621">
        <f>IF($B$8="Actuals only",SUMIF('MemMon Actual'!$B$14:$B$36,'Summary TC'!$B15,'MemMon Actual'!T$14:T$36),0)+IF($B$8="Actuals + Projected",SUMIF('MemMon Total'!$B$10:$B$32,'Summary TC'!$B15,'MemMon Total'!T$10:T$32),0)</f>
        <v>0</v>
      </c>
      <c r="V17" s="621">
        <f>IF($B$8="Actuals only",SUMIF('MemMon Actual'!$B$14:$B$36,'Summary TC'!$B15,'MemMon Actual'!U$14:U$36),0)+IF($B$8="Actuals + Projected",SUMIF('MemMon Total'!$B$10:$B$32,'Summary TC'!$B15,'MemMon Total'!U$10:U$32),0)</f>
        <v>0</v>
      </c>
      <c r="W17" s="621">
        <f>IF($B$8="Actuals only",SUMIF('MemMon Actual'!$B$14:$B$36,'Summary TC'!$B15,'MemMon Actual'!V$14:V$36),0)+IF($B$8="Actuals + Projected",SUMIF('MemMon Total'!$B$10:$B$32,'Summary TC'!$B15,'MemMon Total'!V$10:V$32),0)</f>
        <v>0</v>
      </c>
      <c r="X17" s="621">
        <f>IF($B$8="Actuals only",SUMIF('MemMon Actual'!$B$14:$B$36,'Summary TC'!$B15,'MemMon Actual'!W$14:W$36),0)+IF($B$8="Actuals + Projected",SUMIF('MemMon Total'!$B$10:$B$32,'Summary TC'!$B15,'MemMon Total'!W$10:W$32),0)</f>
        <v>0</v>
      </c>
      <c r="Y17" s="621">
        <f>IF($B$8="Actuals only",SUMIF('MemMon Actual'!$B$14:$B$36,'Summary TC'!$B15,'MemMon Actual'!X$14:X$36),0)+IF($B$8="Actuals + Projected",SUMIF('MemMon Total'!$B$10:$B$32,'Summary TC'!$B15,'MemMon Total'!X$10:X$32),0)</f>
        <v>0</v>
      </c>
      <c r="Z17" s="621">
        <f>IF($B$8="Actuals only",SUMIF('MemMon Actual'!$B$14:$B$36,'Summary TC'!$B15,'MemMon Actual'!Y$14:Y$36),0)+IF($B$8="Actuals + Projected",SUMIF('MemMon Total'!$B$10:$B$32,'Summary TC'!$B15,'MemMon Total'!Y$10:Y$32),0)</f>
        <v>0</v>
      </c>
      <c r="AA17" s="621">
        <f>IF($B$8="Actuals only",SUMIF('MemMon Actual'!$B$14:$B$36,'Summary TC'!$B15,'MemMon Actual'!Z$14:Z$36),0)+IF($B$8="Actuals + Projected",SUMIF('MemMon Total'!$B$10:$B$32,'Summary TC'!$B15,'MemMon Total'!Z$10:Z$32),0)</f>
        <v>0</v>
      </c>
      <c r="AB17" s="621">
        <f>IF($B$8="Actuals only",SUMIF('MemMon Actual'!$B$14:$B$36,'Summary TC'!$B15,'MemMon Actual'!AA$14:AA$36),0)+IF($B$8="Actuals + Projected",SUMIF('MemMon Total'!$B$10:$B$32,'Summary TC'!$B15,'MemMon Total'!AA$10:AA$32),0)</f>
        <v>0</v>
      </c>
      <c r="AC17" s="621">
        <f>IF($B$8="Actuals only",SUMIF('MemMon Actual'!$B$14:$B$36,'Summary TC'!$B15,'MemMon Actual'!AB$14:AB$36),0)+IF($B$8="Actuals + Projected",SUMIF('MemMon Total'!$B$10:$B$32,'Summary TC'!$B15,'MemMon Total'!AB$10:AB$32),0)</f>
        <v>0</v>
      </c>
      <c r="AD17" s="621">
        <f>IF($B$8="Actuals only",SUMIF('MemMon Actual'!$B$14:$B$36,'Summary TC'!$B15,'MemMon Actual'!AC$14:AC$36),0)+IF($B$8="Actuals + Projected",SUMIF('MemMon Total'!$B$10:$B$32,'Summary TC'!$B15,'MemMon Total'!AC$10:AC$32),0)</f>
        <v>0</v>
      </c>
      <c r="AE17" s="621">
        <f>IF($B$8="Actuals only",SUMIF('MemMon Actual'!$B$14:$B$36,'Summary TC'!$B15,'MemMon Actual'!AD$14:AD$36),0)+IF($B$8="Actuals + Projected",SUMIF('MemMon Total'!$B$10:$B$32,'Summary TC'!$B15,'MemMon Total'!AD$10:AD$32),0)</f>
        <v>0</v>
      </c>
      <c r="AF17" s="621">
        <f>IF($B$8="Actuals only",SUMIF('MemMon Actual'!$B$14:$B$36,'Summary TC'!$B15,'MemMon Actual'!AE$14:AE$36),0)+IF($B$8="Actuals + Projected",SUMIF('MemMon Total'!$B$10:$B$32,'Summary TC'!$B15,'MemMon Total'!AE$10:AE$32),0)</f>
        <v>0</v>
      </c>
      <c r="AG17" s="621">
        <f>IF($B$8="Actuals only",SUMIF('MemMon Actual'!$B$14:$B$36,'Summary TC'!$B15,'MemMon Actual'!AF$14:AF$36),0)+IF($B$8="Actuals + Projected",SUMIF('MemMon Total'!$B$10:$B$32,'Summary TC'!$B15,'MemMon Total'!AF$10:AF$32),0)</f>
        <v>0</v>
      </c>
      <c r="AH17" s="654">
        <f>IF($B$8="Actuals only",SUMIF('MemMon Actual'!$B$14:$B$36,'Summary TC'!$B15,'MemMon Actual'!AG$14:AG$36),0)+IF($B$8="Actuals + Projected",SUMIF('MemMon Total'!$B$10:$B$32,'Summary TC'!$B15,'MemMon Total'!AG$10:AG$32),0)</f>
        <v>0</v>
      </c>
      <c r="AI17" s="655"/>
    </row>
    <row r="18" spans="2:35" hidden="1" x14ac:dyDescent="0.2">
      <c r="B18" s="591"/>
      <c r="C18" s="637"/>
      <c r="D18" s="638"/>
      <c r="E18" s="657"/>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7"/>
      <c r="AI18" s="642"/>
    </row>
    <row r="19" spans="2:35" hidden="1" x14ac:dyDescent="0.2">
      <c r="B19" s="591" t="str">
        <f>IFERROR(VLOOKUP(C19,'MEG Def'!$A$7:$B$12,2),"")</f>
        <v/>
      </c>
      <c r="C19" s="637"/>
      <c r="D19" s="638" t="s">
        <v>20</v>
      </c>
      <c r="E19" s="639">
        <f>E20*E21</f>
        <v>0</v>
      </c>
      <c r="F19" s="640">
        <f>F20*F21</f>
        <v>0</v>
      </c>
      <c r="G19" s="640">
        <f>G20*G21</f>
        <v>0</v>
      </c>
      <c r="H19" s="640">
        <f>H20*H21</f>
        <v>0</v>
      </c>
      <c r="I19" s="640">
        <f>I20*I21</f>
        <v>0</v>
      </c>
      <c r="J19" s="640">
        <f t="shared" ref="J19:AC19" si="2">J20*J21</f>
        <v>0</v>
      </c>
      <c r="K19" s="640">
        <f t="shared" si="2"/>
        <v>0</v>
      </c>
      <c r="L19" s="640">
        <f t="shared" si="2"/>
        <v>0</v>
      </c>
      <c r="M19" s="640">
        <f t="shared" si="2"/>
        <v>0</v>
      </c>
      <c r="N19" s="640">
        <f t="shared" si="2"/>
        <v>0</v>
      </c>
      <c r="O19" s="640">
        <f t="shared" si="2"/>
        <v>0</v>
      </c>
      <c r="P19" s="640">
        <f t="shared" si="2"/>
        <v>0</v>
      </c>
      <c r="Q19" s="640">
        <f t="shared" si="2"/>
        <v>0</v>
      </c>
      <c r="R19" s="640">
        <f t="shared" si="2"/>
        <v>0</v>
      </c>
      <c r="S19" s="640">
        <f t="shared" si="2"/>
        <v>0</v>
      </c>
      <c r="T19" s="640">
        <f t="shared" si="2"/>
        <v>0</v>
      </c>
      <c r="U19" s="640">
        <f t="shared" si="2"/>
        <v>0</v>
      </c>
      <c r="V19" s="640">
        <f t="shared" si="2"/>
        <v>0</v>
      </c>
      <c r="W19" s="640">
        <f t="shared" si="2"/>
        <v>0</v>
      </c>
      <c r="X19" s="640">
        <f t="shared" si="2"/>
        <v>0</v>
      </c>
      <c r="Y19" s="640">
        <f t="shared" si="2"/>
        <v>0</v>
      </c>
      <c r="Z19" s="640">
        <f t="shared" si="2"/>
        <v>0</v>
      </c>
      <c r="AA19" s="640">
        <f t="shared" si="2"/>
        <v>0</v>
      </c>
      <c r="AB19" s="640">
        <f t="shared" si="2"/>
        <v>0</v>
      </c>
      <c r="AC19" s="640">
        <f t="shared" si="2"/>
        <v>0</v>
      </c>
      <c r="AD19" s="640">
        <f t="shared" ref="AD19:AH19" si="3">AD20*AD21</f>
        <v>0</v>
      </c>
      <c r="AE19" s="640">
        <f t="shared" si="3"/>
        <v>0</v>
      </c>
      <c r="AF19" s="640">
        <f t="shared" si="3"/>
        <v>0</v>
      </c>
      <c r="AG19" s="640">
        <f t="shared" si="3"/>
        <v>0</v>
      </c>
      <c r="AH19" s="641">
        <f t="shared" si="3"/>
        <v>0</v>
      </c>
      <c r="AI19" s="642"/>
    </row>
    <row r="20" spans="2:35" s="643" customFormat="1" hidden="1" x14ac:dyDescent="0.2">
      <c r="B20" s="644"/>
      <c r="C20" s="645"/>
      <c r="D20" s="646" t="s">
        <v>21</v>
      </c>
      <c r="E20" s="647">
        <f>SUMIF('WOW PMPM &amp; Agg'!$B$10:$B$36,'Summary TC'!$B19,'WOW PMPM &amp; Agg'!D$10:D$36)</f>
        <v>0</v>
      </c>
      <c r="F20" s="648">
        <f>SUMIF('WOW PMPM &amp; Agg'!$B$10:$B$36,'Summary TC'!$B19,'WOW PMPM &amp; Agg'!E$10:E$36)</f>
        <v>0</v>
      </c>
      <c r="G20" s="648">
        <f>SUMIF('WOW PMPM &amp; Agg'!$B$10:$B$36,'Summary TC'!$B19,'WOW PMPM &amp; Agg'!F$10:F$36)</f>
        <v>0</v>
      </c>
      <c r="H20" s="648">
        <f>SUMIF('WOW PMPM &amp; Agg'!$B$10:$B$36,'Summary TC'!$B19,'WOW PMPM &amp; Agg'!G$10:G$36)</f>
        <v>0</v>
      </c>
      <c r="I20" s="648">
        <f>SUMIF('WOW PMPM &amp; Agg'!$B$10:$B$36,'Summary TC'!$B19,'WOW PMPM &amp; Agg'!H$10:H$36)</f>
        <v>0</v>
      </c>
      <c r="J20" s="648">
        <f>SUMIF('WOW PMPM &amp; Agg'!$B$10:$B$36,'Summary TC'!$B19,'WOW PMPM &amp; Agg'!I$10:I$36)</f>
        <v>0</v>
      </c>
      <c r="K20" s="648">
        <f>SUMIF('WOW PMPM &amp; Agg'!$B$10:$B$36,'Summary TC'!$B19,'WOW PMPM &amp; Agg'!J$10:J$36)</f>
        <v>0</v>
      </c>
      <c r="L20" s="648">
        <f>SUMIF('WOW PMPM &amp; Agg'!$B$10:$B$36,'Summary TC'!$B19,'WOW PMPM &amp; Agg'!K$10:K$36)</f>
        <v>0</v>
      </c>
      <c r="M20" s="648">
        <f>SUMIF('WOW PMPM &amp; Agg'!$B$10:$B$36,'Summary TC'!$B19,'WOW PMPM &amp; Agg'!L$10:L$36)</f>
        <v>0</v>
      </c>
      <c r="N20" s="648">
        <f>SUMIF('WOW PMPM &amp; Agg'!$B$10:$B$36,'Summary TC'!$B19,'WOW PMPM &amp; Agg'!M$10:M$36)</f>
        <v>0</v>
      </c>
      <c r="O20" s="648">
        <f>SUMIF('WOW PMPM &amp; Agg'!$B$10:$B$36,'Summary TC'!$B19,'WOW PMPM &amp; Agg'!N$10:N$36)</f>
        <v>0</v>
      </c>
      <c r="P20" s="648">
        <f>SUMIF('WOW PMPM &amp; Agg'!$B$10:$B$36,'Summary TC'!$B19,'WOW PMPM &amp; Agg'!O$10:O$36)</f>
        <v>0</v>
      </c>
      <c r="Q20" s="648">
        <f>SUMIF('WOW PMPM &amp; Agg'!$B$10:$B$36,'Summary TC'!$B19,'WOW PMPM &amp; Agg'!P$10:P$36)</f>
        <v>0</v>
      </c>
      <c r="R20" s="648">
        <f>SUMIF('WOW PMPM &amp; Agg'!$B$10:$B$36,'Summary TC'!$B19,'WOW PMPM &amp; Agg'!Q$10:Q$36)</f>
        <v>0</v>
      </c>
      <c r="S20" s="648">
        <f>SUMIF('WOW PMPM &amp; Agg'!$B$10:$B$36,'Summary TC'!$B19,'WOW PMPM &amp; Agg'!R$10:R$36)</f>
        <v>0</v>
      </c>
      <c r="T20" s="648">
        <f>SUMIF('WOW PMPM &amp; Agg'!$B$10:$B$36,'Summary TC'!$B19,'WOW PMPM &amp; Agg'!S$10:S$36)</f>
        <v>0</v>
      </c>
      <c r="U20" s="648">
        <f>SUMIF('WOW PMPM &amp; Agg'!$B$10:$B$36,'Summary TC'!$B19,'WOW PMPM &amp; Agg'!T$10:T$36)</f>
        <v>0</v>
      </c>
      <c r="V20" s="648">
        <f>SUMIF('WOW PMPM &amp; Agg'!$B$10:$B$36,'Summary TC'!$B19,'WOW PMPM &amp; Agg'!U$10:U$36)</f>
        <v>0</v>
      </c>
      <c r="W20" s="648">
        <f>SUMIF('WOW PMPM &amp; Agg'!$B$10:$B$36,'Summary TC'!$B19,'WOW PMPM &amp; Agg'!V$10:V$36)</f>
        <v>0</v>
      </c>
      <c r="X20" s="648">
        <f>SUMIF('WOW PMPM &amp; Agg'!$B$10:$B$36,'Summary TC'!$B19,'WOW PMPM &amp; Agg'!W$10:W$36)</f>
        <v>0</v>
      </c>
      <c r="Y20" s="648">
        <f>SUMIF('WOW PMPM &amp; Agg'!$B$10:$B$36,'Summary TC'!$B19,'WOW PMPM &amp; Agg'!X$10:X$36)</f>
        <v>0</v>
      </c>
      <c r="Z20" s="648">
        <f>SUMIF('WOW PMPM &amp; Agg'!$B$10:$B$36,'Summary TC'!$B19,'WOW PMPM &amp; Agg'!Y$10:Y$36)</f>
        <v>0</v>
      </c>
      <c r="AA20" s="648">
        <f>SUMIF('WOW PMPM &amp; Agg'!$B$10:$B$36,'Summary TC'!$B19,'WOW PMPM &amp; Agg'!Z$10:Z$36)</f>
        <v>0</v>
      </c>
      <c r="AB20" s="648">
        <f>SUMIF('WOW PMPM &amp; Agg'!$B$10:$B$36,'Summary TC'!$B19,'WOW PMPM &amp; Agg'!AA$10:AA$36)</f>
        <v>0</v>
      </c>
      <c r="AC20" s="648">
        <f>SUMIF('WOW PMPM &amp; Agg'!$B$10:$B$36,'Summary TC'!$B19,'WOW PMPM &amp; Agg'!AB$10:AB$36)</f>
        <v>0</v>
      </c>
      <c r="AD20" s="648">
        <f>SUMIF('WOW PMPM &amp; Agg'!$B$10:$B$36,'Summary TC'!$B19,'WOW PMPM &amp; Agg'!AC$10:AC$36)</f>
        <v>0</v>
      </c>
      <c r="AE20" s="648">
        <f>SUMIF('WOW PMPM &amp; Agg'!$B$10:$B$36,'Summary TC'!$B19,'WOW PMPM &amp; Agg'!AD$10:AD$36)</f>
        <v>0</v>
      </c>
      <c r="AF20" s="648">
        <f>SUMIF('WOW PMPM &amp; Agg'!$B$10:$B$36,'Summary TC'!$B19,'WOW PMPM &amp; Agg'!AE$10:AE$36)</f>
        <v>0</v>
      </c>
      <c r="AG20" s="648">
        <f>SUMIF('WOW PMPM &amp; Agg'!$B$10:$B$36,'Summary TC'!$B19,'WOW PMPM &amp; Agg'!AF$10:AF$36)</f>
        <v>0</v>
      </c>
      <c r="AH20" s="649">
        <f>SUMIF('WOW PMPM &amp; Agg'!$B$10:$B$36,'Summary TC'!$B19,'WOW PMPM &amp; Agg'!AG$10:AG$36)</f>
        <v>0</v>
      </c>
      <c r="AI20" s="650"/>
    </row>
    <row r="21" spans="2:35" s="589" customFormat="1" hidden="1" x14ac:dyDescent="0.2">
      <c r="B21" s="658"/>
      <c r="C21" s="637"/>
      <c r="D21" s="580" t="s">
        <v>22</v>
      </c>
      <c r="E21" s="653">
        <f>IF($B$8="Actuals only",SUMIF('MemMon Actual'!$B$14:$B$36,'Summary TC'!$B19,'MemMon Actual'!D$14:D$36),0)+IF($B$8="Actuals + Projected",SUMIF('MemMon Total'!$B$10:$B$32,'Summary TC'!$B19,'MemMon Total'!D$10:D$32),0)</f>
        <v>0</v>
      </c>
      <c r="F21" s="621">
        <f>IF($B$8="Actuals only",SUMIF('MemMon Actual'!$B$14:$B$36,'Summary TC'!$B19,'MemMon Actual'!E$14:E$36),0)+IF($B$8="Actuals + Projected",SUMIF('MemMon Total'!$B$10:$B$32,'Summary TC'!$B19,'MemMon Total'!E$10:E$32),0)</f>
        <v>0</v>
      </c>
      <c r="G21" s="621">
        <f>IF($B$8="Actuals only",SUMIF('MemMon Actual'!$B$14:$B$36,'Summary TC'!$B19,'MemMon Actual'!F$14:F$36),0)+IF($B$8="Actuals + Projected",SUMIF('MemMon Total'!$B$10:$B$32,'Summary TC'!$B19,'MemMon Total'!F$10:F$32),0)</f>
        <v>0</v>
      </c>
      <c r="H21" s="621">
        <f>IF($B$8="Actuals only",SUMIF('MemMon Actual'!$B$14:$B$36,'Summary TC'!$B19,'MemMon Actual'!G$14:G$36),0)+IF($B$8="Actuals + Projected",SUMIF('MemMon Total'!$B$10:$B$32,'Summary TC'!$B19,'MemMon Total'!G$10:G$32),0)</f>
        <v>0</v>
      </c>
      <c r="I21" s="621">
        <f>IF($B$8="Actuals only",SUMIF('MemMon Actual'!$B$14:$B$36,'Summary TC'!$B19,'MemMon Actual'!H$14:H$36),0)+IF($B$8="Actuals + Projected",SUMIF('MemMon Total'!$B$10:$B$32,'Summary TC'!$B19,'MemMon Total'!H$10:H$32),0)</f>
        <v>0</v>
      </c>
      <c r="J21" s="621">
        <f>IF($B$8="Actuals only",SUMIF('MemMon Actual'!$B$14:$B$36,'Summary TC'!$B19,'MemMon Actual'!I$14:I$36),0)+IF($B$8="Actuals + Projected",SUMIF('MemMon Total'!$B$10:$B$32,'Summary TC'!$B19,'MemMon Total'!I$10:I$32),0)</f>
        <v>0</v>
      </c>
      <c r="K21" s="621">
        <f>IF($B$8="Actuals only",SUMIF('MemMon Actual'!$B$14:$B$36,'Summary TC'!$B19,'MemMon Actual'!J$14:J$36),0)+IF($B$8="Actuals + Projected",SUMIF('MemMon Total'!$B$10:$B$32,'Summary TC'!$B19,'MemMon Total'!J$10:J$32),0)</f>
        <v>0</v>
      </c>
      <c r="L21" s="621">
        <f>IF($B$8="Actuals only",SUMIF('MemMon Actual'!$B$14:$B$36,'Summary TC'!$B19,'MemMon Actual'!K$14:K$36),0)+IF($B$8="Actuals + Projected",SUMIF('MemMon Total'!$B$10:$B$32,'Summary TC'!$B19,'MemMon Total'!K$10:K$32),0)</f>
        <v>0</v>
      </c>
      <c r="M21" s="621">
        <f>IF($B$8="Actuals only",SUMIF('MemMon Actual'!$B$14:$B$36,'Summary TC'!$B19,'MemMon Actual'!L$14:L$36),0)+IF($B$8="Actuals + Projected",SUMIF('MemMon Total'!$B$10:$B$32,'Summary TC'!$B19,'MemMon Total'!L$10:L$32),0)</f>
        <v>0</v>
      </c>
      <c r="N21" s="621">
        <f>IF($B$8="Actuals only",SUMIF('MemMon Actual'!$B$14:$B$36,'Summary TC'!$B19,'MemMon Actual'!M$14:M$36),0)+IF($B$8="Actuals + Projected",SUMIF('MemMon Total'!$B$10:$B$32,'Summary TC'!$B19,'MemMon Total'!M$10:M$32),0)</f>
        <v>0</v>
      </c>
      <c r="O21" s="621">
        <f>IF($B$8="Actuals only",SUMIF('MemMon Actual'!$B$14:$B$36,'Summary TC'!$B19,'MemMon Actual'!N$14:N$36),0)+IF($B$8="Actuals + Projected",SUMIF('MemMon Total'!$B$10:$B$32,'Summary TC'!$B19,'MemMon Total'!N$10:N$32),0)</f>
        <v>0</v>
      </c>
      <c r="P21" s="621">
        <f>IF($B$8="Actuals only",SUMIF('MemMon Actual'!$B$14:$B$36,'Summary TC'!$B19,'MemMon Actual'!O$14:O$36),0)+IF($B$8="Actuals + Projected",SUMIF('MemMon Total'!$B$10:$B$32,'Summary TC'!$B19,'MemMon Total'!O$10:O$32),0)</f>
        <v>0</v>
      </c>
      <c r="Q21" s="621">
        <f>IF($B$8="Actuals only",SUMIF('MemMon Actual'!$B$14:$B$36,'Summary TC'!$B19,'MemMon Actual'!P$14:P$36),0)+IF($B$8="Actuals + Projected",SUMIF('MemMon Total'!$B$10:$B$32,'Summary TC'!$B19,'MemMon Total'!P$10:P$32),0)</f>
        <v>0</v>
      </c>
      <c r="R21" s="621">
        <f>IF($B$8="Actuals only",SUMIF('MemMon Actual'!$B$14:$B$36,'Summary TC'!$B19,'MemMon Actual'!Q$14:Q$36),0)+IF($B$8="Actuals + Projected",SUMIF('MemMon Total'!$B$10:$B$32,'Summary TC'!$B19,'MemMon Total'!Q$10:Q$32),0)</f>
        <v>0</v>
      </c>
      <c r="S21" s="621">
        <f>IF($B$8="Actuals only",SUMIF('MemMon Actual'!$B$14:$B$36,'Summary TC'!$B19,'MemMon Actual'!R$14:R$36),0)+IF($B$8="Actuals + Projected",SUMIF('MemMon Total'!$B$10:$B$32,'Summary TC'!$B19,'MemMon Total'!R$10:R$32),0)</f>
        <v>0</v>
      </c>
      <c r="T21" s="621">
        <f>IF($B$8="Actuals only",SUMIF('MemMon Actual'!$B$14:$B$36,'Summary TC'!$B19,'MemMon Actual'!S$14:S$36),0)+IF($B$8="Actuals + Projected",SUMIF('MemMon Total'!$B$10:$B$32,'Summary TC'!$B19,'MemMon Total'!S$10:S$32),0)</f>
        <v>0</v>
      </c>
      <c r="U21" s="621">
        <f>IF($B$8="Actuals only",SUMIF('MemMon Actual'!$B$14:$B$36,'Summary TC'!$B19,'MemMon Actual'!T$14:T$36),0)+IF($B$8="Actuals + Projected",SUMIF('MemMon Total'!$B$10:$B$32,'Summary TC'!$B19,'MemMon Total'!T$10:T$32),0)</f>
        <v>0</v>
      </c>
      <c r="V21" s="621">
        <f>IF($B$8="Actuals only",SUMIF('MemMon Actual'!$B$14:$B$36,'Summary TC'!$B19,'MemMon Actual'!U$14:U$36),0)+IF($B$8="Actuals + Projected",SUMIF('MemMon Total'!$B$10:$B$32,'Summary TC'!$B19,'MemMon Total'!U$10:U$32),0)</f>
        <v>0</v>
      </c>
      <c r="W21" s="621">
        <f>IF($B$8="Actuals only",SUMIF('MemMon Actual'!$B$14:$B$36,'Summary TC'!$B19,'MemMon Actual'!V$14:V$36),0)+IF($B$8="Actuals + Projected",SUMIF('MemMon Total'!$B$10:$B$32,'Summary TC'!$B19,'MemMon Total'!V$10:V$32),0)</f>
        <v>0</v>
      </c>
      <c r="X21" s="621">
        <f>IF($B$8="Actuals only",SUMIF('MemMon Actual'!$B$14:$B$36,'Summary TC'!$B19,'MemMon Actual'!W$14:W$36),0)+IF($B$8="Actuals + Projected",SUMIF('MemMon Total'!$B$10:$B$32,'Summary TC'!$B19,'MemMon Total'!W$10:W$32),0)</f>
        <v>0</v>
      </c>
      <c r="Y21" s="621">
        <f>IF($B$8="Actuals only",SUMIF('MemMon Actual'!$B$14:$B$36,'Summary TC'!$B19,'MemMon Actual'!X$14:X$36),0)+IF($B$8="Actuals + Projected",SUMIF('MemMon Total'!$B$10:$B$32,'Summary TC'!$B19,'MemMon Total'!X$10:X$32),0)</f>
        <v>0</v>
      </c>
      <c r="Z21" s="621">
        <f>IF($B$8="Actuals only",SUMIF('MemMon Actual'!$B$14:$B$36,'Summary TC'!$B19,'MemMon Actual'!Y$14:Y$36),0)+IF($B$8="Actuals + Projected",SUMIF('MemMon Total'!$B$10:$B$32,'Summary TC'!$B19,'MemMon Total'!Y$10:Y$32),0)</f>
        <v>0</v>
      </c>
      <c r="AA21" s="621">
        <f>IF($B$8="Actuals only",SUMIF('MemMon Actual'!$B$14:$B$36,'Summary TC'!$B19,'MemMon Actual'!Z$14:Z$36),0)+IF($B$8="Actuals + Projected",SUMIF('MemMon Total'!$B$10:$B$32,'Summary TC'!$B19,'MemMon Total'!Z$10:Z$32),0)</f>
        <v>0</v>
      </c>
      <c r="AB21" s="621">
        <f>IF($B$8="Actuals only",SUMIF('MemMon Actual'!$B$14:$B$36,'Summary TC'!$B19,'MemMon Actual'!AA$14:AA$36),0)+IF($B$8="Actuals + Projected",SUMIF('MemMon Total'!$B$10:$B$32,'Summary TC'!$B19,'MemMon Total'!AA$10:AA$32),0)</f>
        <v>0</v>
      </c>
      <c r="AC21" s="621">
        <f>IF($B$8="Actuals only",SUMIF('MemMon Actual'!$B$14:$B$36,'Summary TC'!$B19,'MemMon Actual'!AB$14:AB$36),0)+IF($B$8="Actuals + Projected",SUMIF('MemMon Total'!$B$10:$B$32,'Summary TC'!$B19,'MemMon Total'!AB$10:AB$32),0)</f>
        <v>0</v>
      </c>
      <c r="AD21" s="621">
        <f>IF($B$8="Actuals only",SUMIF('MemMon Actual'!$B$14:$B$36,'Summary TC'!$B19,'MemMon Actual'!AC$14:AC$36),0)+IF($B$8="Actuals + Projected",SUMIF('MemMon Total'!$B$10:$B$32,'Summary TC'!$B19,'MemMon Total'!AC$10:AC$32),0)</f>
        <v>0</v>
      </c>
      <c r="AE21" s="621">
        <f>IF($B$8="Actuals only",SUMIF('MemMon Actual'!$B$14:$B$36,'Summary TC'!$B19,'MemMon Actual'!AD$14:AD$36),0)+IF($B$8="Actuals + Projected",SUMIF('MemMon Total'!$B$10:$B$32,'Summary TC'!$B19,'MemMon Total'!AD$10:AD$32),0)</f>
        <v>0</v>
      </c>
      <c r="AF21" s="621">
        <f>IF($B$8="Actuals only",SUMIF('MemMon Actual'!$B$14:$B$36,'Summary TC'!$B19,'MemMon Actual'!AE$14:AE$36),0)+IF($B$8="Actuals + Projected",SUMIF('MemMon Total'!$B$10:$B$32,'Summary TC'!$B19,'MemMon Total'!AE$10:AE$32),0)</f>
        <v>0</v>
      </c>
      <c r="AG21" s="621">
        <f>IF($B$8="Actuals only",SUMIF('MemMon Actual'!$B$14:$B$36,'Summary TC'!$B19,'MemMon Actual'!AF$14:AF$36),0)+IF($B$8="Actuals + Projected",SUMIF('MemMon Total'!$B$10:$B$32,'Summary TC'!$B19,'MemMon Total'!AF$10:AF$32),0)</f>
        <v>0</v>
      </c>
      <c r="AH21" s="654">
        <f>IF($B$8="Actuals only",SUMIF('MemMon Actual'!$B$14:$B$36,'Summary TC'!$B19,'MemMon Actual'!AG$14:AG$36),0)+IF($B$8="Actuals + Projected",SUMIF('MemMon Total'!$B$10:$B$32,'Summary TC'!$B19,'MemMon Total'!AG$10:AG$32),0)</f>
        <v>0</v>
      </c>
      <c r="AI21" s="659"/>
    </row>
    <row r="22" spans="2:35" s="589" customFormat="1" hidden="1" x14ac:dyDescent="0.2">
      <c r="B22" s="658"/>
      <c r="C22" s="637"/>
      <c r="D22" s="580"/>
      <c r="E22" s="653"/>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54"/>
      <c r="AI22" s="659"/>
    </row>
    <row r="23" spans="2:35" s="589" customFormat="1" hidden="1" x14ac:dyDescent="0.2">
      <c r="B23" s="591" t="str">
        <f>IFERROR(VLOOKUP(C23,'MEG Def'!$A$7:$B$12,2),"")</f>
        <v/>
      </c>
      <c r="C23" s="637"/>
      <c r="D23" s="638" t="s">
        <v>20</v>
      </c>
      <c r="E23" s="639">
        <f>E24*E25</f>
        <v>0</v>
      </c>
      <c r="F23" s="640">
        <f>F24*F25</f>
        <v>0</v>
      </c>
      <c r="G23" s="640">
        <f>G24*G25</f>
        <v>0</v>
      </c>
      <c r="H23" s="640">
        <f>H24*H25</f>
        <v>0</v>
      </c>
      <c r="I23" s="640">
        <f>I24*I25</f>
        <v>0</v>
      </c>
      <c r="J23" s="640">
        <f t="shared" ref="J23:AC23" si="4">J24*J25</f>
        <v>0</v>
      </c>
      <c r="K23" s="640">
        <f t="shared" si="4"/>
        <v>0</v>
      </c>
      <c r="L23" s="640">
        <f t="shared" si="4"/>
        <v>0</v>
      </c>
      <c r="M23" s="640">
        <f t="shared" si="4"/>
        <v>0</v>
      </c>
      <c r="N23" s="640">
        <f t="shared" si="4"/>
        <v>0</v>
      </c>
      <c r="O23" s="640">
        <f t="shared" si="4"/>
        <v>0</v>
      </c>
      <c r="P23" s="640">
        <f t="shared" si="4"/>
        <v>0</v>
      </c>
      <c r="Q23" s="640">
        <f t="shared" si="4"/>
        <v>0</v>
      </c>
      <c r="R23" s="640">
        <f t="shared" si="4"/>
        <v>0</v>
      </c>
      <c r="S23" s="640">
        <f t="shared" si="4"/>
        <v>0</v>
      </c>
      <c r="T23" s="640">
        <f t="shared" si="4"/>
        <v>0</v>
      </c>
      <c r="U23" s="640">
        <f t="shared" si="4"/>
        <v>0</v>
      </c>
      <c r="V23" s="640">
        <f t="shared" si="4"/>
        <v>0</v>
      </c>
      <c r="W23" s="640">
        <f t="shared" si="4"/>
        <v>0</v>
      </c>
      <c r="X23" s="640">
        <f t="shared" si="4"/>
        <v>0</v>
      </c>
      <c r="Y23" s="640">
        <f t="shared" si="4"/>
        <v>0</v>
      </c>
      <c r="Z23" s="640">
        <f t="shared" si="4"/>
        <v>0</v>
      </c>
      <c r="AA23" s="640">
        <f t="shared" si="4"/>
        <v>0</v>
      </c>
      <c r="AB23" s="640">
        <f t="shared" si="4"/>
        <v>0</v>
      </c>
      <c r="AC23" s="640">
        <f t="shared" si="4"/>
        <v>0</v>
      </c>
      <c r="AD23" s="640">
        <f t="shared" ref="AD23:AH23" si="5">AD24*AD25</f>
        <v>0</v>
      </c>
      <c r="AE23" s="640">
        <f t="shared" si="5"/>
        <v>0</v>
      </c>
      <c r="AF23" s="640">
        <f t="shared" si="5"/>
        <v>0</v>
      </c>
      <c r="AG23" s="640">
        <f t="shared" si="5"/>
        <v>0</v>
      </c>
      <c r="AH23" s="641">
        <f t="shared" si="5"/>
        <v>0</v>
      </c>
      <c r="AI23" s="642"/>
    </row>
    <row r="24" spans="2:35" s="643" customFormat="1" hidden="1" x14ac:dyDescent="0.2">
      <c r="B24" s="644"/>
      <c r="C24" s="645"/>
      <c r="D24" s="646" t="s">
        <v>21</v>
      </c>
      <c r="E24" s="647">
        <f>SUMIF('WOW PMPM &amp; Agg'!$B$10:$B$36,'Summary TC'!$B23,'WOW PMPM &amp; Agg'!D$10:D$36)</f>
        <v>0</v>
      </c>
      <c r="F24" s="648">
        <f>SUMIF('WOW PMPM &amp; Agg'!$B$10:$B$36,'Summary TC'!$B23,'WOW PMPM &amp; Agg'!E$10:E$36)</f>
        <v>0</v>
      </c>
      <c r="G24" s="648">
        <f>SUMIF('WOW PMPM &amp; Agg'!$B$10:$B$36,'Summary TC'!$B23,'WOW PMPM &amp; Agg'!F$10:F$36)</f>
        <v>0</v>
      </c>
      <c r="H24" s="648">
        <f>SUMIF('WOW PMPM &amp; Agg'!$B$10:$B$36,'Summary TC'!$B23,'WOW PMPM &amp; Agg'!G$10:G$36)</f>
        <v>0</v>
      </c>
      <c r="I24" s="648">
        <f>SUMIF('WOW PMPM &amp; Agg'!$B$10:$B$36,'Summary TC'!$B23,'WOW PMPM &amp; Agg'!H$10:H$36)</f>
        <v>0</v>
      </c>
      <c r="J24" s="648">
        <f>SUMIF('WOW PMPM &amp; Agg'!$B$10:$B$36,'Summary TC'!$B23,'WOW PMPM &amp; Agg'!I$10:I$36)</f>
        <v>0</v>
      </c>
      <c r="K24" s="648">
        <f>SUMIF('WOW PMPM &amp; Agg'!$B$10:$B$36,'Summary TC'!$B23,'WOW PMPM &amp; Agg'!J$10:J$36)</f>
        <v>0</v>
      </c>
      <c r="L24" s="648">
        <f>SUMIF('WOW PMPM &amp; Agg'!$B$10:$B$36,'Summary TC'!$B23,'WOW PMPM &amp; Agg'!K$10:K$36)</f>
        <v>0</v>
      </c>
      <c r="M24" s="648">
        <f>SUMIF('WOW PMPM &amp; Agg'!$B$10:$B$36,'Summary TC'!$B23,'WOW PMPM &amp; Agg'!L$10:L$36)</f>
        <v>0</v>
      </c>
      <c r="N24" s="648">
        <f>SUMIF('WOW PMPM &amp; Agg'!$B$10:$B$36,'Summary TC'!$B23,'WOW PMPM &amp; Agg'!M$10:M$36)</f>
        <v>0</v>
      </c>
      <c r="O24" s="648">
        <f>SUMIF('WOW PMPM &amp; Agg'!$B$10:$B$36,'Summary TC'!$B23,'WOW PMPM &amp; Agg'!N$10:N$36)</f>
        <v>0</v>
      </c>
      <c r="P24" s="648">
        <f>SUMIF('WOW PMPM &amp; Agg'!$B$10:$B$36,'Summary TC'!$B23,'WOW PMPM &amp; Agg'!O$10:O$36)</f>
        <v>0</v>
      </c>
      <c r="Q24" s="648">
        <f>SUMIF('WOW PMPM &amp; Agg'!$B$10:$B$36,'Summary TC'!$B23,'WOW PMPM &amp; Agg'!P$10:P$36)</f>
        <v>0</v>
      </c>
      <c r="R24" s="648">
        <f>SUMIF('WOW PMPM &amp; Agg'!$B$10:$B$36,'Summary TC'!$B23,'WOW PMPM &amp; Agg'!Q$10:Q$36)</f>
        <v>0</v>
      </c>
      <c r="S24" s="648">
        <f>SUMIF('WOW PMPM &amp; Agg'!$B$10:$B$36,'Summary TC'!$B23,'WOW PMPM &amp; Agg'!R$10:R$36)</f>
        <v>0</v>
      </c>
      <c r="T24" s="648">
        <f>SUMIF('WOW PMPM &amp; Agg'!$B$10:$B$36,'Summary TC'!$B23,'WOW PMPM &amp; Agg'!S$10:S$36)</f>
        <v>0</v>
      </c>
      <c r="U24" s="648">
        <f>SUMIF('WOW PMPM &amp; Agg'!$B$10:$B$36,'Summary TC'!$B23,'WOW PMPM &amp; Agg'!T$10:T$36)</f>
        <v>0</v>
      </c>
      <c r="V24" s="648">
        <f>SUMIF('WOW PMPM &amp; Agg'!$B$10:$B$36,'Summary TC'!$B23,'WOW PMPM &amp; Agg'!U$10:U$36)</f>
        <v>0</v>
      </c>
      <c r="W24" s="648">
        <f>SUMIF('WOW PMPM &amp; Agg'!$B$10:$B$36,'Summary TC'!$B23,'WOW PMPM &amp; Agg'!V$10:V$36)</f>
        <v>0</v>
      </c>
      <c r="X24" s="648">
        <f>SUMIF('WOW PMPM &amp; Agg'!$B$10:$B$36,'Summary TC'!$B23,'WOW PMPM &amp; Agg'!W$10:W$36)</f>
        <v>0</v>
      </c>
      <c r="Y24" s="648">
        <f>SUMIF('WOW PMPM &amp; Agg'!$B$10:$B$36,'Summary TC'!$B23,'WOW PMPM &amp; Agg'!X$10:X$36)</f>
        <v>0</v>
      </c>
      <c r="Z24" s="648">
        <f>SUMIF('WOW PMPM &amp; Agg'!$B$10:$B$36,'Summary TC'!$B23,'WOW PMPM &amp; Agg'!Y$10:Y$36)</f>
        <v>0</v>
      </c>
      <c r="AA24" s="648">
        <f>SUMIF('WOW PMPM &amp; Agg'!$B$10:$B$36,'Summary TC'!$B23,'WOW PMPM &amp; Agg'!Z$10:Z$36)</f>
        <v>0</v>
      </c>
      <c r="AB24" s="648">
        <f>SUMIF('WOW PMPM &amp; Agg'!$B$10:$B$36,'Summary TC'!$B23,'WOW PMPM &amp; Agg'!AA$10:AA$36)</f>
        <v>0</v>
      </c>
      <c r="AC24" s="648">
        <f>SUMIF('WOW PMPM &amp; Agg'!$B$10:$B$36,'Summary TC'!$B23,'WOW PMPM &amp; Agg'!AB$10:AB$36)</f>
        <v>0</v>
      </c>
      <c r="AD24" s="648">
        <f>SUMIF('WOW PMPM &amp; Agg'!$B$10:$B$36,'Summary TC'!$B23,'WOW PMPM &amp; Agg'!AC$10:AC$36)</f>
        <v>0</v>
      </c>
      <c r="AE24" s="648">
        <f>SUMIF('WOW PMPM &amp; Agg'!$B$10:$B$36,'Summary TC'!$B23,'WOW PMPM &amp; Agg'!AD$10:AD$36)</f>
        <v>0</v>
      </c>
      <c r="AF24" s="648">
        <f>SUMIF('WOW PMPM &amp; Agg'!$B$10:$B$36,'Summary TC'!$B23,'WOW PMPM &amp; Agg'!AE$10:AE$36)</f>
        <v>0</v>
      </c>
      <c r="AG24" s="648">
        <f>SUMIF('WOW PMPM &amp; Agg'!$B$10:$B$36,'Summary TC'!$B23,'WOW PMPM &amp; Agg'!AF$10:AF$36)</f>
        <v>0</v>
      </c>
      <c r="AH24" s="649">
        <f>SUMIF('WOW PMPM &amp; Agg'!$B$10:$B$36,'Summary TC'!$B23,'WOW PMPM &amp; Agg'!AG$10:AG$36)</f>
        <v>0</v>
      </c>
      <c r="AI24" s="650"/>
    </row>
    <row r="25" spans="2:35" s="589" customFormat="1" hidden="1" x14ac:dyDescent="0.2">
      <c r="B25" s="651"/>
      <c r="C25" s="637"/>
      <c r="D25" s="652" t="s">
        <v>22</v>
      </c>
      <c r="E25" s="653">
        <f>IF($B$8="Actuals only",SUMIF('MemMon Actual'!$B$14:$B$36,'Summary TC'!$B23,'MemMon Actual'!D$14:D$36),0)+IF($B$8="Actuals + Projected",SUMIF('MemMon Total'!$B$10:$B$32,'Summary TC'!$B23,'MemMon Total'!D$10:D$32),0)</f>
        <v>0</v>
      </c>
      <c r="F25" s="621">
        <f>IF($B$8="Actuals only",SUMIF('MemMon Actual'!$B$14:$B$36,'Summary TC'!$B23,'MemMon Actual'!E$14:E$36),0)+IF($B$8="Actuals + Projected",SUMIF('MemMon Total'!$B$10:$B$32,'Summary TC'!$B23,'MemMon Total'!E$10:E$32),0)</f>
        <v>0</v>
      </c>
      <c r="G25" s="621">
        <f>IF($B$8="Actuals only",SUMIF('MemMon Actual'!$B$14:$B$36,'Summary TC'!$B23,'MemMon Actual'!F$14:F$36),0)+IF($B$8="Actuals + Projected",SUMIF('MemMon Total'!$B$10:$B$32,'Summary TC'!$B23,'MemMon Total'!F$10:F$32),0)</f>
        <v>0</v>
      </c>
      <c r="H25" s="621">
        <f>IF($B$8="Actuals only",SUMIF('MemMon Actual'!$B$14:$B$36,'Summary TC'!$B23,'MemMon Actual'!G$14:G$36),0)+IF($B$8="Actuals + Projected",SUMIF('MemMon Total'!$B$10:$B$32,'Summary TC'!$B23,'MemMon Total'!G$10:G$32),0)</f>
        <v>0</v>
      </c>
      <c r="I25" s="621">
        <f>IF($B$8="Actuals only",SUMIF('MemMon Actual'!$B$14:$B$36,'Summary TC'!$B23,'MemMon Actual'!H$14:H$36),0)+IF($B$8="Actuals + Projected",SUMIF('MemMon Total'!$B$10:$B$32,'Summary TC'!$B23,'MemMon Total'!H$10:H$32),0)</f>
        <v>0</v>
      </c>
      <c r="J25" s="621">
        <f>IF($B$8="Actuals only",SUMIF('MemMon Actual'!$B$14:$B$36,'Summary TC'!$B23,'MemMon Actual'!I$14:I$36),0)+IF($B$8="Actuals + Projected",SUMIF('MemMon Total'!$B$10:$B$32,'Summary TC'!$B23,'MemMon Total'!I$10:I$32),0)</f>
        <v>0</v>
      </c>
      <c r="K25" s="621">
        <f>IF($B$8="Actuals only",SUMIF('MemMon Actual'!$B$14:$B$36,'Summary TC'!$B23,'MemMon Actual'!J$14:J$36),0)+IF($B$8="Actuals + Projected",SUMIF('MemMon Total'!$B$10:$B$32,'Summary TC'!$B23,'MemMon Total'!J$10:J$32),0)</f>
        <v>0</v>
      </c>
      <c r="L25" s="621">
        <f>IF($B$8="Actuals only",SUMIF('MemMon Actual'!$B$14:$B$36,'Summary TC'!$B23,'MemMon Actual'!K$14:K$36),0)+IF($B$8="Actuals + Projected",SUMIF('MemMon Total'!$B$10:$B$32,'Summary TC'!$B23,'MemMon Total'!K$10:K$32),0)</f>
        <v>0</v>
      </c>
      <c r="M25" s="621">
        <f>IF($B$8="Actuals only",SUMIF('MemMon Actual'!$B$14:$B$36,'Summary TC'!$B23,'MemMon Actual'!L$14:L$36),0)+IF($B$8="Actuals + Projected",SUMIF('MemMon Total'!$B$10:$B$32,'Summary TC'!$B23,'MemMon Total'!L$10:L$32),0)</f>
        <v>0</v>
      </c>
      <c r="N25" s="621">
        <f>IF($B$8="Actuals only",SUMIF('MemMon Actual'!$B$14:$B$36,'Summary TC'!$B23,'MemMon Actual'!M$14:M$36),0)+IF($B$8="Actuals + Projected",SUMIF('MemMon Total'!$B$10:$B$32,'Summary TC'!$B23,'MemMon Total'!M$10:M$32),0)</f>
        <v>0</v>
      </c>
      <c r="O25" s="621">
        <f>IF($B$8="Actuals only",SUMIF('MemMon Actual'!$B$14:$B$36,'Summary TC'!$B23,'MemMon Actual'!N$14:N$36),0)+IF($B$8="Actuals + Projected",SUMIF('MemMon Total'!$B$10:$B$32,'Summary TC'!$B23,'MemMon Total'!N$10:N$32),0)</f>
        <v>0</v>
      </c>
      <c r="P25" s="621">
        <f>IF($B$8="Actuals only",SUMIF('MemMon Actual'!$B$14:$B$36,'Summary TC'!$B23,'MemMon Actual'!O$14:O$36),0)+IF($B$8="Actuals + Projected",SUMIF('MemMon Total'!$B$10:$B$32,'Summary TC'!$B23,'MemMon Total'!O$10:O$32),0)</f>
        <v>0</v>
      </c>
      <c r="Q25" s="621">
        <f>IF($B$8="Actuals only",SUMIF('MemMon Actual'!$B$14:$B$36,'Summary TC'!$B23,'MemMon Actual'!P$14:P$36),0)+IF($B$8="Actuals + Projected",SUMIF('MemMon Total'!$B$10:$B$32,'Summary TC'!$B23,'MemMon Total'!P$10:P$32),0)</f>
        <v>0</v>
      </c>
      <c r="R25" s="621">
        <f>IF($B$8="Actuals only",SUMIF('MemMon Actual'!$B$14:$B$36,'Summary TC'!$B23,'MemMon Actual'!Q$14:Q$36),0)+IF($B$8="Actuals + Projected",SUMIF('MemMon Total'!$B$10:$B$32,'Summary TC'!$B23,'MemMon Total'!Q$10:Q$32),0)</f>
        <v>0</v>
      </c>
      <c r="S25" s="621">
        <f>IF($B$8="Actuals only",SUMIF('MemMon Actual'!$B$14:$B$36,'Summary TC'!$B23,'MemMon Actual'!R$14:R$36),0)+IF($B$8="Actuals + Projected",SUMIF('MemMon Total'!$B$10:$B$32,'Summary TC'!$B23,'MemMon Total'!R$10:R$32),0)</f>
        <v>0</v>
      </c>
      <c r="T25" s="621">
        <f>IF($B$8="Actuals only",SUMIF('MemMon Actual'!$B$14:$B$36,'Summary TC'!$B23,'MemMon Actual'!S$14:S$36),0)+IF($B$8="Actuals + Projected",SUMIF('MemMon Total'!$B$10:$B$32,'Summary TC'!$B23,'MemMon Total'!S$10:S$32),0)</f>
        <v>0</v>
      </c>
      <c r="U25" s="621">
        <f>IF($B$8="Actuals only",SUMIF('MemMon Actual'!$B$14:$B$36,'Summary TC'!$B23,'MemMon Actual'!T$14:T$36),0)+IF($B$8="Actuals + Projected",SUMIF('MemMon Total'!$B$10:$B$32,'Summary TC'!$B23,'MemMon Total'!T$10:T$32),0)</f>
        <v>0</v>
      </c>
      <c r="V25" s="621">
        <f>IF($B$8="Actuals only",SUMIF('MemMon Actual'!$B$14:$B$36,'Summary TC'!$B23,'MemMon Actual'!U$14:U$36),0)+IF($B$8="Actuals + Projected",SUMIF('MemMon Total'!$B$10:$B$32,'Summary TC'!$B23,'MemMon Total'!U$10:U$32),0)</f>
        <v>0</v>
      </c>
      <c r="W25" s="621">
        <f>IF($B$8="Actuals only",SUMIF('MemMon Actual'!$B$14:$B$36,'Summary TC'!$B23,'MemMon Actual'!V$14:V$36),0)+IF($B$8="Actuals + Projected",SUMIF('MemMon Total'!$B$10:$B$32,'Summary TC'!$B23,'MemMon Total'!V$10:V$32),0)</f>
        <v>0</v>
      </c>
      <c r="X25" s="621">
        <f>IF($B$8="Actuals only",SUMIF('MemMon Actual'!$B$14:$B$36,'Summary TC'!$B23,'MemMon Actual'!W$14:W$36),0)+IF($B$8="Actuals + Projected",SUMIF('MemMon Total'!$B$10:$B$32,'Summary TC'!$B23,'MemMon Total'!W$10:W$32),0)</f>
        <v>0</v>
      </c>
      <c r="Y25" s="621">
        <f>IF($B$8="Actuals only",SUMIF('MemMon Actual'!$B$14:$B$36,'Summary TC'!$B23,'MemMon Actual'!X$14:X$36),0)+IF($B$8="Actuals + Projected",SUMIF('MemMon Total'!$B$10:$B$32,'Summary TC'!$B23,'MemMon Total'!X$10:X$32),0)</f>
        <v>0</v>
      </c>
      <c r="Z25" s="621">
        <f>IF($B$8="Actuals only",SUMIF('MemMon Actual'!$B$14:$B$36,'Summary TC'!$B23,'MemMon Actual'!Y$14:Y$36),0)+IF($B$8="Actuals + Projected",SUMIF('MemMon Total'!$B$10:$B$32,'Summary TC'!$B23,'MemMon Total'!Y$10:Y$32),0)</f>
        <v>0</v>
      </c>
      <c r="AA25" s="621">
        <f>IF($B$8="Actuals only",SUMIF('MemMon Actual'!$B$14:$B$36,'Summary TC'!$B23,'MemMon Actual'!Z$14:Z$36),0)+IF($B$8="Actuals + Projected",SUMIF('MemMon Total'!$B$10:$B$32,'Summary TC'!$B23,'MemMon Total'!Z$10:Z$32),0)</f>
        <v>0</v>
      </c>
      <c r="AB25" s="621">
        <f>IF($B$8="Actuals only",SUMIF('MemMon Actual'!$B$14:$B$36,'Summary TC'!$B23,'MemMon Actual'!AA$14:AA$36),0)+IF($B$8="Actuals + Projected",SUMIF('MemMon Total'!$B$10:$B$32,'Summary TC'!$B23,'MemMon Total'!AA$10:AA$32),0)</f>
        <v>0</v>
      </c>
      <c r="AC25" s="621">
        <f>IF($B$8="Actuals only",SUMIF('MemMon Actual'!$B$14:$B$36,'Summary TC'!$B23,'MemMon Actual'!AB$14:AB$36),0)+IF($B$8="Actuals + Projected",SUMIF('MemMon Total'!$B$10:$B$32,'Summary TC'!$B23,'MemMon Total'!AB$10:AB$32),0)</f>
        <v>0</v>
      </c>
      <c r="AD25" s="621">
        <f>IF($B$8="Actuals only",SUMIF('MemMon Actual'!$B$14:$B$36,'Summary TC'!$B23,'MemMon Actual'!AC$14:AC$36),0)+IF($B$8="Actuals + Projected",SUMIF('MemMon Total'!$B$10:$B$32,'Summary TC'!$B23,'MemMon Total'!AC$10:AC$32),0)</f>
        <v>0</v>
      </c>
      <c r="AE25" s="621">
        <f>IF($B$8="Actuals only",SUMIF('MemMon Actual'!$B$14:$B$36,'Summary TC'!$B23,'MemMon Actual'!AD$14:AD$36),0)+IF($B$8="Actuals + Projected",SUMIF('MemMon Total'!$B$10:$B$32,'Summary TC'!$B23,'MemMon Total'!AD$10:AD$32),0)</f>
        <v>0</v>
      </c>
      <c r="AF25" s="621">
        <f>IF($B$8="Actuals only",SUMIF('MemMon Actual'!$B$14:$B$36,'Summary TC'!$B23,'MemMon Actual'!AE$14:AE$36),0)+IF($B$8="Actuals + Projected",SUMIF('MemMon Total'!$B$10:$B$32,'Summary TC'!$B23,'MemMon Total'!AE$10:AE$32),0)</f>
        <v>0</v>
      </c>
      <c r="AG25" s="621">
        <f>IF($B$8="Actuals only",SUMIF('MemMon Actual'!$B$14:$B$36,'Summary TC'!$B23,'MemMon Actual'!AF$14:AF$36),0)+IF($B$8="Actuals + Projected",SUMIF('MemMon Total'!$B$10:$B$32,'Summary TC'!$B23,'MemMon Total'!AF$10:AF$32),0)</f>
        <v>0</v>
      </c>
      <c r="AH25" s="654">
        <f>IF($B$8="Actuals only",SUMIF('MemMon Actual'!$B$14:$B$36,'Summary TC'!$B23,'MemMon Actual'!AG$14:AG$36),0)+IF($B$8="Actuals + Projected",SUMIF('MemMon Total'!$B$10:$B$32,'Summary TC'!$B23,'MemMon Total'!AG$10:AG$32),0)</f>
        <v>0</v>
      </c>
      <c r="AI25" s="655"/>
    </row>
    <row r="26" spans="2:35" s="589" customFormat="1" hidden="1" x14ac:dyDescent="0.2">
      <c r="B26" s="591"/>
      <c r="C26" s="637"/>
      <c r="D26" s="638"/>
      <c r="E26" s="657"/>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7"/>
      <c r="AI26" s="642"/>
    </row>
    <row r="27" spans="2:35" s="589" customFormat="1" hidden="1" x14ac:dyDescent="0.2">
      <c r="B27" s="591" t="str">
        <f>IFERROR(VLOOKUP(C27,'MEG Def'!$A$7:$B$12,2),"")</f>
        <v/>
      </c>
      <c r="C27" s="637"/>
      <c r="D27" s="638" t="s">
        <v>20</v>
      </c>
      <c r="E27" s="639">
        <f>E28*E29</f>
        <v>0</v>
      </c>
      <c r="F27" s="640">
        <f>F28*F29</f>
        <v>0</v>
      </c>
      <c r="G27" s="640">
        <f>G28*G29</f>
        <v>0</v>
      </c>
      <c r="H27" s="640">
        <f>H28*H29</f>
        <v>0</v>
      </c>
      <c r="I27" s="640">
        <f>I28*I29</f>
        <v>0</v>
      </c>
      <c r="J27" s="640">
        <f t="shared" ref="J27:AC27" si="6">J28*J29</f>
        <v>0</v>
      </c>
      <c r="K27" s="640">
        <f t="shared" si="6"/>
        <v>0</v>
      </c>
      <c r="L27" s="640">
        <f t="shared" si="6"/>
        <v>0</v>
      </c>
      <c r="M27" s="640">
        <f t="shared" si="6"/>
        <v>0</v>
      </c>
      <c r="N27" s="640">
        <f t="shared" si="6"/>
        <v>0</v>
      </c>
      <c r="O27" s="640">
        <f t="shared" si="6"/>
        <v>0</v>
      </c>
      <c r="P27" s="640">
        <f t="shared" si="6"/>
        <v>0</v>
      </c>
      <c r="Q27" s="640">
        <f t="shared" si="6"/>
        <v>0</v>
      </c>
      <c r="R27" s="640">
        <f t="shared" si="6"/>
        <v>0</v>
      </c>
      <c r="S27" s="640">
        <f t="shared" si="6"/>
        <v>0</v>
      </c>
      <c r="T27" s="640">
        <f t="shared" si="6"/>
        <v>0</v>
      </c>
      <c r="U27" s="640">
        <f t="shared" si="6"/>
        <v>0</v>
      </c>
      <c r="V27" s="640">
        <f t="shared" si="6"/>
        <v>0</v>
      </c>
      <c r="W27" s="640">
        <f t="shared" si="6"/>
        <v>0</v>
      </c>
      <c r="X27" s="640">
        <f t="shared" si="6"/>
        <v>0</v>
      </c>
      <c r="Y27" s="640">
        <f t="shared" si="6"/>
        <v>0</v>
      </c>
      <c r="Z27" s="640">
        <f t="shared" si="6"/>
        <v>0</v>
      </c>
      <c r="AA27" s="640">
        <f t="shared" si="6"/>
        <v>0</v>
      </c>
      <c r="AB27" s="640">
        <f t="shared" si="6"/>
        <v>0</v>
      </c>
      <c r="AC27" s="640">
        <f t="shared" si="6"/>
        <v>0</v>
      </c>
      <c r="AD27" s="640">
        <f t="shared" ref="AD27:AH27" si="7">AD28*AD29</f>
        <v>0</v>
      </c>
      <c r="AE27" s="640">
        <f t="shared" si="7"/>
        <v>0</v>
      </c>
      <c r="AF27" s="640">
        <f t="shared" si="7"/>
        <v>0</v>
      </c>
      <c r="AG27" s="640">
        <f t="shared" si="7"/>
        <v>0</v>
      </c>
      <c r="AH27" s="641">
        <f t="shared" si="7"/>
        <v>0</v>
      </c>
      <c r="AI27" s="642"/>
    </row>
    <row r="28" spans="2:35" s="643" customFormat="1" hidden="1" x14ac:dyDescent="0.2">
      <c r="B28" s="644"/>
      <c r="C28" s="645"/>
      <c r="D28" s="646" t="s">
        <v>21</v>
      </c>
      <c r="E28" s="647">
        <f>SUMIF('WOW PMPM &amp; Agg'!$B$10:$B$36,'Summary TC'!$B27,'WOW PMPM &amp; Agg'!D$10:D$36)</f>
        <v>0</v>
      </c>
      <c r="F28" s="648">
        <f>SUMIF('WOW PMPM &amp; Agg'!$B$10:$B$36,'Summary TC'!$B27,'WOW PMPM &amp; Agg'!E$10:E$36)</f>
        <v>0</v>
      </c>
      <c r="G28" s="648">
        <f>SUMIF('WOW PMPM &amp; Agg'!$B$10:$B$36,'Summary TC'!$B27,'WOW PMPM &amp; Agg'!F$10:F$36)</f>
        <v>0</v>
      </c>
      <c r="H28" s="648">
        <f>SUMIF('WOW PMPM &amp; Agg'!$B$10:$B$36,'Summary TC'!$B27,'WOW PMPM &amp; Agg'!G$10:G$36)</f>
        <v>0</v>
      </c>
      <c r="I28" s="648">
        <f>SUMIF('WOW PMPM &amp; Agg'!$B$10:$B$36,'Summary TC'!$B27,'WOW PMPM &amp; Agg'!H$10:H$36)</f>
        <v>0</v>
      </c>
      <c r="J28" s="648">
        <f>SUMIF('WOW PMPM &amp; Agg'!$B$10:$B$36,'Summary TC'!$B27,'WOW PMPM &amp; Agg'!I$10:I$36)</f>
        <v>0</v>
      </c>
      <c r="K28" s="648">
        <f>SUMIF('WOW PMPM &amp; Agg'!$B$10:$B$36,'Summary TC'!$B27,'WOW PMPM &amp; Agg'!J$10:J$36)</f>
        <v>0</v>
      </c>
      <c r="L28" s="648">
        <f>SUMIF('WOW PMPM &amp; Agg'!$B$10:$B$36,'Summary TC'!$B27,'WOW PMPM &amp; Agg'!K$10:K$36)</f>
        <v>0</v>
      </c>
      <c r="M28" s="648">
        <f>SUMIF('WOW PMPM &amp; Agg'!$B$10:$B$36,'Summary TC'!$B27,'WOW PMPM &amp; Agg'!L$10:L$36)</f>
        <v>0</v>
      </c>
      <c r="N28" s="648">
        <f>SUMIF('WOW PMPM &amp; Agg'!$B$10:$B$36,'Summary TC'!$B27,'WOW PMPM &amp; Agg'!M$10:M$36)</f>
        <v>0</v>
      </c>
      <c r="O28" s="648">
        <f>SUMIF('WOW PMPM &amp; Agg'!$B$10:$B$36,'Summary TC'!$B27,'WOW PMPM &amp; Agg'!N$10:N$36)</f>
        <v>0</v>
      </c>
      <c r="P28" s="648">
        <f>SUMIF('WOW PMPM &amp; Agg'!$B$10:$B$36,'Summary TC'!$B27,'WOW PMPM &amp; Agg'!O$10:O$36)</f>
        <v>0</v>
      </c>
      <c r="Q28" s="648">
        <f>SUMIF('WOW PMPM &amp; Agg'!$B$10:$B$36,'Summary TC'!$B27,'WOW PMPM &amp; Agg'!P$10:P$36)</f>
        <v>0</v>
      </c>
      <c r="R28" s="648">
        <f>SUMIF('WOW PMPM &amp; Agg'!$B$10:$B$36,'Summary TC'!$B27,'WOW PMPM &amp; Agg'!Q$10:Q$36)</f>
        <v>0</v>
      </c>
      <c r="S28" s="648">
        <f>SUMIF('WOW PMPM &amp; Agg'!$B$10:$B$36,'Summary TC'!$B27,'WOW PMPM &amp; Agg'!R$10:R$36)</f>
        <v>0</v>
      </c>
      <c r="T28" s="648">
        <f>SUMIF('WOW PMPM &amp; Agg'!$B$10:$B$36,'Summary TC'!$B27,'WOW PMPM &amp; Agg'!S$10:S$36)</f>
        <v>0</v>
      </c>
      <c r="U28" s="648">
        <f>SUMIF('WOW PMPM &amp; Agg'!$B$10:$B$36,'Summary TC'!$B27,'WOW PMPM &amp; Agg'!T$10:T$36)</f>
        <v>0</v>
      </c>
      <c r="V28" s="648">
        <f>SUMIF('WOW PMPM &amp; Agg'!$B$10:$B$36,'Summary TC'!$B27,'WOW PMPM &amp; Agg'!U$10:U$36)</f>
        <v>0</v>
      </c>
      <c r="W28" s="648">
        <f>SUMIF('WOW PMPM &amp; Agg'!$B$10:$B$36,'Summary TC'!$B27,'WOW PMPM &amp; Agg'!V$10:V$36)</f>
        <v>0</v>
      </c>
      <c r="X28" s="648">
        <f>SUMIF('WOW PMPM &amp; Agg'!$B$10:$B$36,'Summary TC'!$B27,'WOW PMPM &amp; Agg'!W$10:W$36)</f>
        <v>0</v>
      </c>
      <c r="Y28" s="648">
        <f>SUMIF('WOW PMPM &amp; Agg'!$B$10:$B$36,'Summary TC'!$B27,'WOW PMPM &amp; Agg'!X$10:X$36)</f>
        <v>0</v>
      </c>
      <c r="Z28" s="648">
        <f>SUMIF('WOW PMPM &amp; Agg'!$B$10:$B$36,'Summary TC'!$B27,'WOW PMPM &amp; Agg'!Y$10:Y$36)</f>
        <v>0</v>
      </c>
      <c r="AA28" s="648">
        <f>SUMIF('WOW PMPM &amp; Agg'!$B$10:$B$36,'Summary TC'!$B27,'WOW PMPM &amp; Agg'!Z$10:Z$36)</f>
        <v>0</v>
      </c>
      <c r="AB28" s="648">
        <f>SUMIF('WOW PMPM &amp; Agg'!$B$10:$B$36,'Summary TC'!$B27,'WOW PMPM &amp; Agg'!AA$10:AA$36)</f>
        <v>0</v>
      </c>
      <c r="AC28" s="648">
        <f>SUMIF('WOW PMPM &amp; Agg'!$B$10:$B$36,'Summary TC'!$B27,'WOW PMPM &amp; Agg'!AB$10:AB$36)</f>
        <v>0</v>
      </c>
      <c r="AD28" s="648">
        <f>SUMIF('WOW PMPM &amp; Agg'!$B$10:$B$36,'Summary TC'!$B27,'WOW PMPM &amp; Agg'!AC$10:AC$36)</f>
        <v>0</v>
      </c>
      <c r="AE28" s="648">
        <f>SUMIF('WOW PMPM &amp; Agg'!$B$10:$B$36,'Summary TC'!$B27,'WOW PMPM &amp; Agg'!AD$10:AD$36)</f>
        <v>0</v>
      </c>
      <c r="AF28" s="648">
        <f>SUMIF('WOW PMPM &amp; Agg'!$B$10:$B$36,'Summary TC'!$B27,'WOW PMPM &amp; Agg'!AE$10:AE$36)</f>
        <v>0</v>
      </c>
      <c r="AG28" s="648">
        <f>SUMIF('WOW PMPM &amp; Agg'!$B$10:$B$36,'Summary TC'!$B27,'WOW PMPM &amp; Agg'!AF$10:AF$36)</f>
        <v>0</v>
      </c>
      <c r="AH28" s="649">
        <f>SUMIF('WOW PMPM &amp; Agg'!$B$10:$B$36,'Summary TC'!$B27,'WOW PMPM &amp; Agg'!AG$10:AG$36)</f>
        <v>0</v>
      </c>
      <c r="AI28" s="650"/>
    </row>
    <row r="29" spans="2:35" s="589" customFormat="1" hidden="1" x14ac:dyDescent="0.2">
      <c r="B29" s="658"/>
      <c r="D29" s="580" t="s">
        <v>22</v>
      </c>
      <c r="E29" s="653">
        <f>IF($B$8="Actuals only",SUMIF('MemMon Actual'!$B$14:$B$36,'Summary TC'!$B27,'MemMon Actual'!D$14:D$36),0)+IF($B$8="Actuals + Projected",SUMIF('MemMon Total'!$B$10:$B$32,'Summary TC'!$B27,'MemMon Total'!D$10:D$32),0)</f>
        <v>0</v>
      </c>
      <c r="F29" s="621">
        <f>IF($B$8="Actuals only",SUMIF('MemMon Actual'!$B$14:$B$36,'Summary TC'!$B27,'MemMon Actual'!E$14:E$36),0)+IF($B$8="Actuals + Projected",SUMIF('MemMon Total'!$B$10:$B$32,'Summary TC'!$B27,'MemMon Total'!E$10:E$32),0)</f>
        <v>0</v>
      </c>
      <c r="G29" s="621">
        <f>IF($B$8="Actuals only",SUMIF('MemMon Actual'!$B$14:$B$36,'Summary TC'!$B27,'MemMon Actual'!F$14:F$36),0)+IF($B$8="Actuals + Projected",SUMIF('MemMon Total'!$B$10:$B$32,'Summary TC'!$B27,'MemMon Total'!F$10:F$32),0)</f>
        <v>0</v>
      </c>
      <c r="H29" s="621">
        <f>IF($B$8="Actuals only",SUMIF('MemMon Actual'!$B$14:$B$36,'Summary TC'!$B27,'MemMon Actual'!G$14:G$36),0)+IF($B$8="Actuals + Projected",SUMIF('MemMon Total'!$B$10:$B$32,'Summary TC'!$B27,'MemMon Total'!G$10:G$32),0)</f>
        <v>0</v>
      </c>
      <c r="I29" s="621">
        <f>IF($B$8="Actuals only",SUMIF('MemMon Actual'!$B$14:$B$36,'Summary TC'!$B27,'MemMon Actual'!H$14:H$36),0)+IF($B$8="Actuals + Projected",SUMIF('MemMon Total'!$B$10:$B$32,'Summary TC'!$B27,'MemMon Total'!H$10:H$32),0)</f>
        <v>0</v>
      </c>
      <c r="J29" s="621">
        <f>IF($B$8="Actuals only",SUMIF('MemMon Actual'!$B$14:$B$36,'Summary TC'!$B27,'MemMon Actual'!I$14:I$36),0)+IF($B$8="Actuals + Projected",SUMIF('MemMon Total'!$B$10:$B$32,'Summary TC'!$B27,'MemMon Total'!I$10:I$32),0)</f>
        <v>0</v>
      </c>
      <c r="K29" s="621">
        <f>IF($B$8="Actuals only",SUMIF('MemMon Actual'!$B$14:$B$36,'Summary TC'!$B27,'MemMon Actual'!J$14:J$36),0)+IF($B$8="Actuals + Projected",SUMIF('MemMon Total'!$B$10:$B$32,'Summary TC'!$B27,'MemMon Total'!J$10:J$32),0)</f>
        <v>0</v>
      </c>
      <c r="L29" s="621">
        <f>IF($B$8="Actuals only",SUMIF('MemMon Actual'!$B$14:$B$36,'Summary TC'!$B27,'MemMon Actual'!K$14:K$36),0)+IF($B$8="Actuals + Projected",SUMIF('MemMon Total'!$B$10:$B$32,'Summary TC'!$B27,'MemMon Total'!K$10:K$32),0)</f>
        <v>0</v>
      </c>
      <c r="M29" s="621">
        <f>IF($B$8="Actuals only",SUMIF('MemMon Actual'!$B$14:$B$36,'Summary TC'!$B27,'MemMon Actual'!L$14:L$36),0)+IF($B$8="Actuals + Projected",SUMIF('MemMon Total'!$B$10:$B$32,'Summary TC'!$B27,'MemMon Total'!L$10:L$32),0)</f>
        <v>0</v>
      </c>
      <c r="N29" s="621">
        <f>IF($B$8="Actuals only",SUMIF('MemMon Actual'!$B$14:$B$36,'Summary TC'!$B27,'MemMon Actual'!M$14:M$36),0)+IF($B$8="Actuals + Projected",SUMIF('MemMon Total'!$B$10:$B$32,'Summary TC'!$B27,'MemMon Total'!M$10:M$32),0)</f>
        <v>0</v>
      </c>
      <c r="O29" s="621">
        <f>IF($B$8="Actuals only",SUMIF('MemMon Actual'!$B$14:$B$36,'Summary TC'!$B27,'MemMon Actual'!N$14:N$36),0)+IF($B$8="Actuals + Projected",SUMIF('MemMon Total'!$B$10:$B$32,'Summary TC'!$B27,'MemMon Total'!N$10:N$32),0)</f>
        <v>0</v>
      </c>
      <c r="P29" s="621">
        <f>IF($B$8="Actuals only",SUMIF('MemMon Actual'!$B$14:$B$36,'Summary TC'!$B27,'MemMon Actual'!O$14:O$36),0)+IF($B$8="Actuals + Projected",SUMIF('MemMon Total'!$B$10:$B$32,'Summary TC'!$B27,'MemMon Total'!O$10:O$32),0)</f>
        <v>0</v>
      </c>
      <c r="Q29" s="621">
        <f>IF($B$8="Actuals only",SUMIF('MemMon Actual'!$B$14:$B$36,'Summary TC'!$B27,'MemMon Actual'!P$14:P$36),0)+IF($B$8="Actuals + Projected",SUMIF('MemMon Total'!$B$10:$B$32,'Summary TC'!$B27,'MemMon Total'!P$10:P$32),0)</f>
        <v>0</v>
      </c>
      <c r="R29" s="621">
        <f>IF($B$8="Actuals only",SUMIF('MemMon Actual'!$B$14:$B$36,'Summary TC'!$B27,'MemMon Actual'!Q$14:Q$36),0)+IF($B$8="Actuals + Projected",SUMIF('MemMon Total'!$B$10:$B$32,'Summary TC'!$B27,'MemMon Total'!Q$10:Q$32),0)</f>
        <v>0</v>
      </c>
      <c r="S29" s="621">
        <f>IF($B$8="Actuals only",SUMIF('MemMon Actual'!$B$14:$B$36,'Summary TC'!$B27,'MemMon Actual'!R$14:R$36),0)+IF($B$8="Actuals + Projected",SUMIF('MemMon Total'!$B$10:$B$32,'Summary TC'!$B27,'MemMon Total'!R$10:R$32),0)</f>
        <v>0</v>
      </c>
      <c r="T29" s="621">
        <f>IF($B$8="Actuals only",SUMIF('MemMon Actual'!$B$14:$B$36,'Summary TC'!$B27,'MemMon Actual'!S$14:S$36),0)+IF($B$8="Actuals + Projected",SUMIF('MemMon Total'!$B$10:$B$32,'Summary TC'!$B27,'MemMon Total'!S$10:S$32),0)</f>
        <v>0</v>
      </c>
      <c r="U29" s="621">
        <f>IF($B$8="Actuals only",SUMIF('MemMon Actual'!$B$14:$B$36,'Summary TC'!$B27,'MemMon Actual'!T$14:T$36),0)+IF($B$8="Actuals + Projected",SUMIF('MemMon Total'!$B$10:$B$32,'Summary TC'!$B27,'MemMon Total'!T$10:T$32),0)</f>
        <v>0</v>
      </c>
      <c r="V29" s="621">
        <f>IF($B$8="Actuals only",SUMIF('MemMon Actual'!$B$14:$B$36,'Summary TC'!$B27,'MemMon Actual'!U$14:U$36),0)+IF($B$8="Actuals + Projected",SUMIF('MemMon Total'!$B$10:$B$32,'Summary TC'!$B27,'MemMon Total'!U$10:U$32),0)</f>
        <v>0</v>
      </c>
      <c r="W29" s="621">
        <f>IF($B$8="Actuals only",SUMIF('MemMon Actual'!$B$14:$B$36,'Summary TC'!$B27,'MemMon Actual'!V$14:V$36),0)+IF($B$8="Actuals + Projected",SUMIF('MemMon Total'!$B$10:$B$32,'Summary TC'!$B27,'MemMon Total'!V$10:V$32),0)</f>
        <v>0</v>
      </c>
      <c r="X29" s="621">
        <f>IF($B$8="Actuals only",SUMIF('MemMon Actual'!$B$14:$B$36,'Summary TC'!$B27,'MemMon Actual'!W$14:W$36),0)+IF($B$8="Actuals + Projected",SUMIF('MemMon Total'!$B$10:$B$32,'Summary TC'!$B27,'MemMon Total'!W$10:W$32),0)</f>
        <v>0</v>
      </c>
      <c r="Y29" s="621">
        <f>IF($B$8="Actuals only",SUMIF('MemMon Actual'!$B$14:$B$36,'Summary TC'!$B27,'MemMon Actual'!X$14:X$36),0)+IF($B$8="Actuals + Projected",SUMIF('MemMon Total'!$B$10:$B$32,'Summary TC'!$B27,'MemMon Total'!X$10:X$32),0)</f>
        <v>0</v>
      </c>
      <c r="Z29" s="621">
        <f>IF($B$8="Actuals only",SUMIF('MemMon Actual'!$B$14:$B$36,'Summary TC'!$B27,'MemMon Actual'!Y$14:Y$36),0)+IF($B$8="Actuals + Projected",SUMIF('MemMon Total'!$B$10:$B$32,'Summary TC'!$B27,'MemMon Total'!Y$10:Y$32),0)</f>
        <v>0</v>
      </c>
      <c r="AA29" s="621">
        <f>IF($B$8="Actuals only",SUMIF('MemMon Actual'!$B$14:$B$36,'Summary TC'!$B27,'MemMon Actual'!Z$14:Z$36),0)+IF($B$8="Actuals + Projected",SUMIF('MemMon Total'!$B$10:$B$32,'Summary TC'!$B27,'MemMon Total'!Z$10:Z$32),0)</f>
        <v>0</v>
      </c>
      <c r="AB29" s="621">
        <f>IF($B$8="Actuals only",SUMIF('MemMon Actual'!$B$14:$B$36,'Summary TC'!$B27,'MemMon Actual'!AA$14:AA$36),0)+IF($B$8="Actuals + Projected",SUMIF('MemMon Total'!$B$10:$B$32,'Summary TC'!$B27,'MemMon Total'!AA$10:AA$32),0)</f>
        <v>0</v>
      </c>
      <c r="AC29" s="621">
        <f>IF($B$8="Actuals only",SUMIF('MemMon Actual'!$B$14:$B$36,'Summary TC'!$B27,'MemMon Actual'!AB$14:AB$36),0)+IF($B$8="Actuals + Projected",SUMIF('MemMon Total'!$B$10:$B$32,'Summary TC'!$B27,'MemMon Total'!AB$10:AB$32),0)</f>
        <v>0</v>
      </c>
      <c r="AD29" s="621">
        <f>IF($B$8="Actuals only",SUMIF('MemMon Actual'!$B$14:$B$36,'Summary TC'!$B27,'MemMon Actual'!AC$14:AC$36),0)+IF($B$8="Actuals + Projected",SUMIF('MemMon Total'!$B$10:$B$32,'Summary TC'!$B27,'MemMon Total'!AC$10:AC$32),0)</f>
        <v>0</v>
      </c>
      <c r="AE29" s="621">
        <f>IF($B$8="Actuals only",SUMIF('MemMon Actual'!$B$14:$B$36,'Summary TC'!$B27,'MemMon Actual'!AD$14:AD$36),0)+IF($B$8="Actuals + Projected",SUMIF('MemMon Total'!$B$10:$B$32,'Summary TC'!$B27,'MemMon Total'!AD$10:AD$32),0)</f>
        <v>0</v>
      </c>
      <c r="AF29" s="621">
        <f>IF($B$8="Actuals only",SUMIF('MemMon Actual'!$B$14:$B$36,'Summary TC'!$B27,'MemMon Actual'!AE$14:AE$36),0)+IF($B$8="Actuals + Projected",SUMIF('MemMon Total'!$B$10:$B$32,'Summary TC'!$B27,'MemMon Total'!AE$10:AE$32),0)</f>
        <v>0</v>
      </c>
      <c r="AG29" s="621">
        <f>IF($B$8="Actuals only",SUMIF('MemMon Actual'!$B$14:$B$36,'Summary TC'!$B27,'MemMon Actual'!AF$14:AF$36),0)+IF($B$8="Actuals + Projected",SUMIF('MemMon Total'!$B$10:$B$32,'Summary TC'!$B27,'MemMon Total'!AF$10:AF$32),0)</f>
        <v>0</v>
      </c>
      <c r="AH29" s="654">
        <f>IF($B$8="Actuals only",SUMIF('MemMon Actual'!$B$14:$B$36,'Summary TC'!$B27,'MemMon Actual'!AG$14:AG$36),0)+IF($B$8="Actuals + Projected",SUMIF('MemMon Total'!$B$10:$B$32,'Summary TC'!$B27,'MemMon Total'!AG$10:AG$32),0)</f>
        <v>0</v>
      </c>
      <c r="AI29" s="659"/>
    </row>
    <row r="30" spans="2:35" s="589" customFormat="1" hidden="1" x14ac:dyDescent="0.2">
      <c r="B30" s="658"/>
      <c r="C30" s="637"/>
      <c r="D30" s="580"/>
      <c r="E30" s="653"/>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54"/>
      <c r="AI30" s="659"/>
    </row>
    <row r="31" spans="2:35" s="589" customFormat="1" hidden="1" x14ac:dyDescent="0.2">
      <c r="B31" s="591" t="str">
        <f>IFERROR(VLOOKUP(C31,'MEG Def'!$A$7:$B$12,2),"")</f>
        <v/>
      </c>
      <c r="C31" s="637"/>
      <c r="D31" s="638" t="s">
        <v>20</v>
      </c>
      <c r="E31" s="639">
        <f>E32*E33</f>
        <v>0</v>
      </c>
      <c r="F31" s="640">
        <f>F32*F33</f>
        <v>0</v>
      </c>
      <c r="G31" s="640">
        <f>G32*G33</f>
        <v>0</v>
      </c>
      <c r="H31" s="640">
        <f>H32*H33</f>
        <v>0</v>
      </c>
      <c r="I31" s="640">
        <f>I32*I33</f>
        <v>0</v>
      </c>
      <c r="J31" s="640">
        <f t="shared" ref="J31:AC31" si="8">J32*J33</f>
        <v>0</v>
      </c>
      <c r="K31" s="640">
        <f t="shared" si="8"/>
        <v>0</v>
      </c>
      <c r="L31" s="640">
        <f t="shared" si="8"/>
        <v>0</v>
      </c>
      <c r="M31" s="640">
        <f t="shared" si="8"/>
        <v>0</v>
      </c>
      <c r="N31" s="640">
        <f t="shared" si="8"/>
        <v>0</v>
      </c>
      <c r="O31" s="640">
        <f t="shared" si="8"/>
        <v>0</v>
      </c>
      <c r="P31" s="640">
        <f t="shared" si="8"/>
        <v>0</v>
      </c>
      <c r="Q31" s="640">
        <f t="shared" si="8"/>
        <v>0</v>
      </c>
      <c r="R31" s="640">
        <f t="shared" si="8"/>
        <v>0</v>
      </c>
      <c r="S31" s="640">
        <f t="shared" si="8"/>
        <v>0</v>
      </c>
      <c r="T31" s="640">
        <f t="shared" si="8"/>
        <v>0</v>
      </c>
      <c r="U31" s="640">
        <f t="shared" si="8"/>
        <v>0</v>
      </c>
      <c r="V31" s="640">
        <f t="shared" si="8"/>
        <v>0</v>
      </c>
      <c r="W31" s="640">
        <f t="shared" si="8"/>
        <v>0</v>
      </c>
      <c r="X31" s="640">
        <f t="shared" si="8"/>
        <v>0</v>
      </c>
      <c r="Y31" s="640">
        <f t="shared" si="8"/>
        <v>0</v>
      </c>
      <c r="Z31" s="640">
        <f t="shared" si="8"/>
        <v>0</v>
      </c>
      <c r="AA31" s="640">
        <f t="shared" si="8"/>
        <v>0</v>
      </c>
      <c r="AB31" s="640">
        <f t="shared" si="8"/>
        <v>0</v>
      </c>
      <c r="AC31" s="640">
        <f t="shared" si="8"/>
        <v>0</v>
      </c>
      <c r="AD31" s="640">
        <f t="shared" ref="AD31:AH31" si="9">AD32*AD33</f>
        <v>0</v>
      </c>
      <c r="AE31" s="640">
        <f t="shared" si="9"/>
        <v>0</v>
      </c>
      <c r="AF31" s="640">
        <f t="shared" si="9"/>
        <v>0</v>
      </c>
      <c r="AG31" s="640">
        <f t="shared" si="9"/>
        <v>0</v>
      </c>
      <c r="AH31" s="641">
        <f t="shared" si="9"/>
        <v>0</v>
      </c>
      <c r="AI31" s="642"/>
    </row>
    <row r="32" spans="2:35" s="643" customFormat="1" hidden="1" x14ac:dyDescent="0.2">
      <c r="B32" s="644"/>
      <c r="C32" s="645"/>
      <c r="D32" s="646" t="s">
        <v>21</v>
      </c>
      <c r="E32" s="647">
        <f>SUMIF('WOW PMPM &amp; Agg'!$B$10:$B$36,'Summary TC'!$B31,'WOW PMPM &amp; Agg'!D$10:D$36)</f>
        <v>0</v>
      </c>
      <c r="F32" s="648">
        <f>SUMIF('WOW PMPM &amp; Agg'!$B$10:$B$36,'Summary TC'!$B31,'WOW PMPM &amp; Agg'!E$10:E$36)</f>
        <v>0</v>
      </c>
      <c r="G32" s="648">
        <f>SUMIF('WOW PMPM &amp; Agg'!$B$10:$B$36,'Summary TC'!$B31,'WOW PMPM &amp; Agg'!F$10:F$36)</f>
        <v>0</v>
      </c>
      <c r="H32" s="648">
        <f>SUMIF('WOW PMPM &amp; Agg'!$B$10:$B$36,'Summary TC'!$B31,'WOW PMPM &amp; Agg'!G$10:G$36)</f>
        <v>0</v>
      </c>
      <c r="I32" s="648">
        <f>SUMIF('WOW PMPM &amp; Agg'!$B$10:$B$36,'Summary TC'!$B31,'WOW PMPM &amp; Agg'!H$10:H$36)</f>
        <v>0</v>
      </c>
      <c r="J32" s="648">
        <f>SUMIF('WOW PMPM &amp; Agg'!$B$10:$B$36,'Summary TC'!$B31,'WOW PMPM &amp; Agg'!I$10:I$36)</f>
        <v>0</v>
      </c>
      <c r="K32" s="648">
        <f>SUMIF('WOW PMPM &amp; Agg'!$B$10:$B$36,'Summary TC'!$B31,'WOW PMPM &amp; Agg'!J$10:J$36)</f>
        <v>0</v>
      </c>
      <c r="L32" s="648">
        <f>SUMIF('WOW PMPM &amp; Agg'!$B$10:$B$36,'Summary TC'!$B31,'WOW PMPM &amp; Agg'!K$10:K$36)</f>
        <v>0</v>
      </c>
      <c r="M32" s="648">
        <f>SUMIF('WOW PMPM &amp; Agg'!$B$10:$B$36,'Summary TC'!$B31,'WOW PMPM &amp; Agg'!L$10:L$36)</f>
        <v>0</v>
      </c>
      <c r="N32" s="648">
        <f>SUMIF('WOW PMPM &amp; Agg'!$B$10:$B$36,'Summary TC'!$B31,'WOW PMPM &amp; Agg'!M$10:M$36)</f>
        <v>0</v>
      </c>
      <c r="O32" s="648">
        <f>SUMIF('WOW PMPM &amp; Agg'!$B$10:$B$36,'Summary TC'!$B31,'WOW PMPM &amp; Agg'!N$10:N$36)</f>
        <v>0</v>
      </c>
      <c r="P32" s="648">
        <f>SUMIF('WOW PMPM &amp; Agg'!$B$10:$B$36,'Summary TC'!$B31,'WOW PMPM &amp; Agg'!O$10:O$36)</f>
        <v>0</v>
      </c>
      <c r="Q32" s="648">
        <f>SUMIF('WOW PMPM &amp; Agg'!$B$10:$B$36,'Summary TC'!$B31,'WOW PMPM &amp; Agg'!P$10:P$36)</f>
        <v>0</v>
      </c>
      <c r="R32" s="648">
        <f>SUMIF('WOW PMPM &amp; Agg'!$B$10:$B$36,'Summary TC'!$B31,'WOW PMPM &amp; Agg'!Q$10:Q$36)</f>
        <v>0</v>
      </c>
      <c r="S32" s="648">
        <f>SUMIF('WOW PMPM &amp; Agg'!$B$10:$B$36,'Summary TC'!$B31,'WOW PMPM &amp; Agg'!R$10:R$36)</f>
        <v>0</v>
      </c>
      <c r="T32" s="648">
        <f>SUMIF('WOW PMPM &amp; Agg'!$B$10:$B$36,'Summary TC'!$B31,'WOW PMPM &amp; Agg'!S$10:S$36)</f>
        <v>0</v>
      </c>
      <c r="U32" s="648">
        <f>SUMIF('WOW PMPM &amp; Agg'!$B$10:$B$36,'Summary TC'!$B31,'WOW PMPM &amp; Agg'!T$10:T$36)</f>
        <v>0</v>
      </c>
      <c r="V32" s="648">
        <f>SUMIF('WOW PMPM &amp; Agg'!$B$10:$B$36,'Summary TC'!$B31,'WOW PMPM &amp; Agg'!U$10:U$36)</f>
        <v>0</v>
      </c>
      <c r="W32" s="648">
        <f>SUMIF('WOW PMPM &amp; Agg'!$B$10:$B$36,'Summary TC'!$B31,'WOW PMPM &amp; Agg'!V$10:V$36)</f>
        <v>0</v>
      </c>
      <c r="X32" s="648">
        <f>SUMIF('WOW PMPM &amp; Agg'!$B$10:$B$36,'Summary TC'!$B31,'WOW PMPM &amp; Agg'!W$10:W$36)</f>
        <v>0</v>
      </c>
      <c r="Y32" s="648">
        <f>SUMIF('WOW PMPM &amp; Agg'!$B$10:$B$36,'Summary TC'!$B31,'WOW PMPM &amp; Agg'!X$10:X$36)</f>
        <v>0</v>
      </c>
      <c r="Z32" s="648">
        <f>SUMIF('WOW PMPM &amp; Agg'!$B$10:$B$36,'Summary TC'!$B31,'WOW PMPM &amp; Agg'!Y$10:Y$36)</f>
        <v>0</v>
      </c>
      <c r="AA32" s="648">
        <f>SUMIF('WOW PMPM &amp; Agg'!$B$10:$B$36,'Summary TC'!$B31,'WOW PMPM &amp; Agg'!Z$10:Z$36)</f>
        <v>0</v>
      </c>
      <c r="AB32" s="648">
        <f>SUMIF('WOW PMPM &amp; Agg'!$B$10:$B$36,'Summary TC'!$B31,'WOW PMPM &amp; Agg'!AA$10:AA$36)</f>
        <v>0</v>
      </c>
      <c r="AC32" s="648">
        <f>SUMIF('WOW PMPM &amp; Agg'!$B$10:$B$36,'Summary TC'!$B31,'WOW PMPM &amp; Agg'!AB$10:AB$36)</f>
        <v>0</v>
      </c>
      <c r="AD32" s="648">
        <f>SUMIF('WOW PMPM &amp; Agg'!$B$10:$B$36,'Summary TC'!$B31,'WOW PMPM &amp; Agg'!AC$10:AC$36)</f>
        <v>0</v>
      </c>
      <c r="AE32" s="648">
        <f>SUMIF('WOW PMPM &amp; Agg'!$B$10:$B$36,'Summary TC'!$B31,'WOW PMPM &amp; Agg'!AD$10:AD$36)</f>
        <v>0</v>
      </c>
      <c r="AF32" s="648">
        <f>SUMIF('WOW PMPM &amp; Agg'!$B$10:$B$36,'Summary TC'!$B31,'WOW PMPM &amp; Agg'!AE$10:AE$36)</f>
        <v>0</v>
      </c>
      <c r="AG32" s="648">
        <f>SUMIF('WOW PMPM &amp; Agg'!$B$10:$B$36,'Summary TC'!$B31,'WOW PMPM &amp; Agg'!AF$10:AF$36)</f>
        <v>0</v>
      </c>
      <c r="AH32" s="649">
        <f>SUMIF('WOW PMPM &amp; Agg'!$B$10:$B$36,'Summary TC'!$B31,'WOW PMPM &amp; Agg'!AG$10:AG$36)</f>
        <v>0</v>
      </c>
      <c r="AI32" s="650"/>
    </row>
    <row r="33" spans="2:35" s="589" customFormat="1" hidden="1" x14ac:dyDescent="0.2">
      <c r="B33" s="651"/>
      <c r="C33" s="637"/>
      <c r="D33" s="652" t="s">
        <v>22</v>
      </c>
      <c r="E33" s="653">
        <f>IF($B$8="Actuals only",SUMIF('MemMon Actual'!$B$14:$B$36,'Summary TC'!$B31,'MemMon Actual'!D$14:D$36),0)+IF($B$8="Actuals + Projected",SUMIF('MemMon Total'!$B$10:$B$32,'Summary TC'!$B31,'MemMon Total'!D$10:D$32),0)</f>
        <v>0</v>
      </c>
      <c r="F33" s="621">
        <f>IF($B$8="Actuals only",SUMIF('MemMon Actual'!$B$14:$B$36,'Summary TC'!$B31,'MemMon Actual'!E$14:E$36),0)+IF($B$8="Actuals + Projected",SUMIF('MemMon Total'!$B$10:$B$32,'Summary TC'!$B31,'MemMon Total'!E$10:E$32),0)</f>
        <v>0</v>
      </c>
      <c r="G33" s="621">
        <f>IF($B$8="Actuals only",SUMIF('MemMon Actual'!$B$14:$B$36,'Summary TC'!$B31,'MemMon Actual'!F$14:F$36),0)+IF($B$8="Actuals + Projected",SUMIF('MemMon Total'!$B$10:$B$32,'Summary TC'!$B31,'MemMon Total'!F$10:F$32),0)</f>
        <v>0</v>
      </c>
      <c r="H33" s="621">
        <f>IF($B$8="Actuals only",SUMIF('MemMon Actual'!$B$14:$B$36,'Summary TC'!$B31,'MemMon Actual'!G$14:G$36),0)+IF($B$8="Actuals + Projected",SUMIF('MemMon Total'!$B$10:$B$32,'Summary TC'!$B31,'MemMon Total'!G$10:G$32),0)</f>
        <v>0</v>
      </c>
      <c r="I33" s="621">
        <f>IF($B$8="Actuals only",SUMIF('MemMon Actual'!$B$14:$B$36,'Summary TC'!$B31,'MemMon Actual'!H$14:H$36),0)+IF($B$8="Actuals + Projected",SUMIF('MemMon Total'!$B$10:$B$32,'Summary TC'!$B31,'MemMon Total'!H$10:H$32),0)</f>
        <v>0</v>
      </c>
      <c r="J33" s="621">
        <f>IF($B$8="Actuals only",SUMIF('MemMon Actual'!$B$14:$B$36,'Summary TC'!$B31,'MemMon Actual'!I$14:I$36),0)+IF($B$8="Actuals + Projected",SUMIF('MemMon Total'!$B$10:$B$32,'Summary TC'!$B31,'MemMon Total'!I$10:I$32),0)</f>
        <v>0</v>
      </c>
      <c r="K33" s="621">
        <f>IF($B$8="Actuals only",SUMIF('MemMon Actual'!$B$14:$B$36,'Summary TC'!$B31,'MemMon Actual'!J$14:J$36),0)+IF($B$8="Actuals + Projected",SUMIF('MemMon Total'!$B$10:$B$32,'Summary TC'!$B31,'MemMon Total'!J$10:J$32),0)</f>
        <v>0</v>
      </c>
      <c r="L33" s="621">
        <f>IF($B$8="Actuals only",SUMIF('MemMon Actual'!$B$14:$B$36,'Summary TC'!$B31,'MemMon Actual'!K$14:K$36),0)+IF($B$8="Actuals + Projected",SUMIF('MemMon Total'!$B$10:$B$32,'Summary TC'!$B31,'MemMon Total'!K$10:K$32),0)</f>
        <v>0</v>
      </c>
      <c r="M33" s="621">
        <f>IF($B$8="Actuals only",SUMIF('MemMon Actual'!$B$14:$B$36,'Summary TC'!$B31,'MemMon Actual'!L$14:L$36),0)+IF($B$8="Actuals + Projected",SUMIF('MemMon Total'!$B$10:$B$32,'Summary TC'!$B31,'MemMon Total'!L$10:L$32),0)</f>
        <v>0</v>
      </c>
      <c r="N33" s="621">
        <f>IF($B$8="Actuals only",SUMIF('MemMon Actual'!$B$14:$B$36,'Summary TC'!$B31,'MemMon Actual'!M$14:M$36),0)+IF($B$8="Actuals + Projected",SUMIF('MemMon Total'!$B$10:$B$32,'Summary TC'!$B31,'MemMon Total'!M$10:M$32),0)</f>
        <v>0</v>
      </c>
      <c r="O33" s="621">
        <f>IF($B$8="Actuals only",SUMIF('MemMon Actual'!$B$14:$B$36,'Summary TC'!$B31,'MemMon Actual'!N$14:N$36),0)+IF($B$8="Actuals + Projected",SUMIF('MemMon Total'!$B$10:$B$32,'Summary TC'!$B31,'MemMon Total'!N$10:N$32),0)</f>
        <v>0</v>
      </c>
      <c r="P33" s="621">
        <f>IF($B$8="Actuals only",SUMIF('MemMon Actual'!$B$14:$B$36,'Summary TC'!$B31,'MemMon Actual'!O$14:O$36),0)+IF($B$8="Actuals + Projected",SUMIF('MemMon Total'!$B$10:$B$32,'Summary TC'!$B31,'MemMon Total'!O$10:O$32),0)</f>
        <v>0</v>
      </c>
      <c r="Q33" s="621">
        <f>IF($B$8="Actuals only",SUMIF('MemMon Actual'!$B$14:$B$36,'Summary TC'!$B31,'MemMon Actual'!P$14:P$36),0)+IF($B$8="Actuals + Projected",SUMIF('MemMon Total'!$B$10:$B$32,'Summary TC'!$B31,'MemMon Total'!P$10:P$32),0)</f>
        <v>0</v>
      </c>
      <c r="R33" s="621">
        <f>IF($B$8="Actuals only",SUMIF('MemMon Actual'!$B$14:$B$36,'Summary TC'!$B31,'MemMon Actual'!Q$14:Q$36),0)+IF($B$8="Actuals + Projected",SUMIF('MemMon Total'!$B$10:$B$32,'Summary TC'!$B31,'MemMon Total'!Q$10:Q$32),0)</f>
        <v>0</v>
      </c>
      <c r="S33" s="621">
        <f>IF($B$8="Actuals only",SUMIF('MemMon Actual'!$B$14:$B$36,'Summary TC'!$B31,'MemMon Actual'!R$14:R$36),0)+IF($B$8="Actuals + Projected",SUMIF('MemMon Total'!$B$10:$B$32,'Summary TC'!$B31,'MemMon Total'!R$10:R$32),0)</f>
        <v>0</v>
      </c>
      <c r="T33" s="621">
        <f>IF($B$8="Actuals only",SUMIF('MemMon Actual'!$B$14:$B$36,'Summary TC'!$B31,'MemMon Actual'!S$14:S$36),0)+IF($B$8="Actuals + Projected",SUMIF('MemMon Total'!$B$10:$B$32,'Summary TC'!$B31,'MemMon Total'!S$10:S$32),0)</f>
        <v>0</v>
      </c>
      <c r="U33" s="621">
        <f>IF($B$8="Actuals only",SUMIF('MemMon Actual'!$B$14:$B$36,'Summary TC'!$B31,'MemMon Actual'!T$14:T$36),0)+IF($B$8="Actuals + Projected",SUMIF('MemMon Total'!$B$10:$B$32,'Summary TC'!$B31,'MemMon Total'!T$10:T$32),0)</f>
        <v>0</v>
      </c>
      <c r="V33" s="621">
        <f>IF($B$8="Actuals only",SUMIF('MemMon Actual'!$B$14:$B$36,'Summary TC'!$B31,'MemMon Actual'!U$14:U$36),0)+IF($B$8="Actuals + Projected",SUMIF('MemMon Total'!$B$10:$B$32,'Summary TC'!$B31,'MemMon Total'!U$10:U$32),0)</f>
        <v>0</v>
      </c>
      <c r="W33" s="621">
        <f>IF($B$8="Actuals only",SUMIF('MemMon Actual'!$B$14:$B$36,'Summary TC'!$B31,'MemMon Actual'!V$14:V$36),0)+IF($B$8="Actuals + Projected",SUMIF('MemMon Total'!$B$10:$B$32,'Summary TC'!$B31,'MemMon Total'!V$10:V$32),0)</f>
        <v>0</v>
      </c>
      <c r="X33" s="621">
        <f>IF($B$8="Actuals only",SUMIF('MemMon Actual'!$B$14:$B$36,'Summary TC'!$B31,'MemMon Actual'!W$14:W$36),0)+IF($B$8="Actuals + Projected",SUMIF('MemMon Total'!$B$10:$B$32,'Summary TC'!$B31,'MemMon Total'!W$10:W$32),0)</f>
        <v>0</v>
      </c>
      <c r="Y33" s="621">
        <f>IF($B$8="Actuals only",SUMIF('MemMon Actual'!$B$14:$B$36,'Summary TC'!$B31,'MemMon Actual'!X$14:X$36),0)+IF($B$8="Actuals + Projected",SUMIF('MemMon Total'!$B$10:$B$32,'Summary TC'!$B31,'MemMon Total'!X$10:X$32),0)</f>
        <v>0</v>
      </c>
      <c r="Z33" s="621">
        <f>IF($B$8="Actuals only",SUMIF('MemMon Actual'!$B$14:$B$36,'Summary TC'!$B31,'MemMon Actual'!Y$14:Y$36),0)+IF($B$8="Actuals + Projected",SUMIF('MemMon Total'!$B$10:$B$32,'Summary TC'!$B31,'MemMon Total'!Y$10:Y$32),0)</f>
        <v>0</v>
      </c>
      <c r="AA33" s="621">
        <f>IF($B$8="Actuals only",SUMIF('MemMon Actual'!$B$14:$B$36,'Summary TC'!$B31,'MemMon Actual'!Z$14:Z$36),0)+IF($B$8="Actuals + Projected",SUMIF('MemMon Total'!$B$10:$B$32,'Summary TC'!$B31,'MemMon Total'!Z$10:Z$32),0)</f>
        <v>0</v>
      </c>
      <c r="AB33" s="621">
        <f>IF($B$8="Actuals only",SUMIF('MemMon Actual'!$B$14:$B$36,'Summary TC'!$B31,'MemMon Actual'!AA$14:AA$36),0)+IF($B$8="Actuals + Projected",SUMIF('MemMon Total'!$B$10:$B$32,'Summary TC'!$B31,'MemMon Total'!AA$10:AA$32),0)</f>
        <v>0</v>
      </c>
      <c r="AC33" s="621">
        <f>IF($B$8="Actuals only",SUMIF('MemMon Actual'!$B$14:$B$36,'Summary TC'!$B31,'MemMon Actual'!AB$14:AB$36),0)+IF($B$8="Actuals + Projected",SUMIF('MemMon Total'!$B$10:$B$32,'Summary TC'!$B31,'MemMon Total'!AB$10:AB$32),0)</f>
        <v>0</v>
      </c>
      <c r="AD33" s="621">
        <f>IF($B$8="Actuals only",SUMIF('MemMon Actual'!$B$14:$B$36,'Summary TC'!$B31,'MemMon Actual'!AC$14:AC$36),0)+IF($B$8="Actuals + Projected",SUMIF('MemMon Total'!$B$10:$B$32,'Summary TC'!$B31,'MemMon Total'!AC$10:AC$32),0)</f>
        <v>0</v>
      </c>
      <c r="AE33" s="621">
        <f>IF($B$8="Actuals only",SUMIF('MemMon Actual'!$B$14:$B$36,'Summary TC'!$B31,'MemMon Actual'!AD$14:AD$36),0)+IF($B$8="Actuals + Projected",SUMIF('MemMon Total'!$B$10:$B$32,'Summary TC'!$B31,'MemMon Total'!AD$10:AD$32),0)</f>
        <v>0</v>
      </c>
      <c r="AF33" s="621">
        <f>IF($B$8="Actuals only",SUMIF('MemMon Actual'!$B$14:$B$36,'Summary TC'!$B31,'MemMon Actual'!AE$14:AE$36),0)+IF($B$8="Actuals + Projected",SUMIF('MemMon Total'!$B$10:$B$32,'Summary TC'!$B31,'MemMon Total'!AE$10:AE$32),0)</f>
        <v>0</v>
      </c>
      <c r="AG33" s="621">
        <f>IF($B$8="Actuals only",SUMIF('MemMon Actual'!$B$14:$B$36,'Summary TC'!$B31,'MemMon Actual'!AF$14:AF$36),0)+IF($B$8="Actuals + Projected",SUMIF('MemMon Total'!$B$10:$B$32,'Summary TC'!$B31,'MemMon Total'!AF$10:AF$32),0)</f>
        <v>0</v>
      </c>
      <c r="AH33" s="654">
        <f>IF($B$8="Actuals only",SUMIF('MemMon Actual'!$B$14:$B$36,'Summary TC'!$B31,'MemMon Actual'!AG$14:AG$36),0)+IF($B$8="Actuals + Projected",SUMIF('MemMon Total'!$B$10:$B$32,'Summary TC'!$B31,'MemMon Total'!AG$10:AG$32),0)</f>
        <v>0</v>
      </c>
      <c r="AI33" s="655"/>
    </row>
    <row r="34" spans="2:35" hidden="1" x14ac:dyDescent="0.2">
      <c r="B34" s="591"/>
      <c r="C34" s="637"/>
      <c r="D34" s="638"/>
      <c r="E34" s="657"/>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7"/>
      <c r="AI34" s="642"/>
    </row>
    <row r="35" spans="2:35" hidden="1" x14ac:dyDescent="0.2">
      <c r="B35" s="591"/>
      <c r="C35" s="637"/>
      <c r="D35" s="638"/>
      <c r="E35" s="657"/>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7"/>
      <c r="AI35" s="642"/>
    </row>
    <row r="36" spans="2:35" hidden="1" x14ac:dyDescent="0.2">
      <c r="B36" s="550" t="s">
        <v>46</v>
      </c>
      <c r="C36" s="632"/>
      <c r="D36" s="515"/>
      <c r="E36" s="660"/>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2"/>
      <c r="AI36" s="663"/>
    </row>
    <row r="37" spans="2:35" hidden="1" x14ac:dyDescent="0.2">
      <c r="B37" s="591" t="str">
        <f>IFERROR(VLOOKUP(C37,'MEG Def'!$A$14:$B$19,2),"")</f>
        <v/>
      </c>
      <c r="C37" s="637"/>
      <c r="D37" s="638" t="s">
        <v>20</v>
      </c>
      <c r="E37" s="639">
        <f>E38*E39</f>
        <v>0</v>
      </c>
      <c r="F37" s="640">
        <f t="shared" ref="F37:AC37" si="10">F38*F39</f>
        <v>0</v>
      </c>
      <c r="G37" s="640">
        <f t="shared" si="10"/>
        <v>0</v>
      </c>
      <c r="H37" s="640">
        <f t="shared" si="10"/>
        <v>0</v>
      </c>
      <c r="I37" s="640">
        <f t="shared" si="10"/>
        <v>0</v>
      </c>
      <c r="J37" s="640">
        <f t="shared" si="10"/>
        <v>0</v>
      </c>
      <c r="K37" s="640">
        <f t="shared" si="10"/>
        <v>0</v>
      </c>
      <c r="L37" s="640">
        <f t="shared" si="10"/>
        <v>0</v>
      </c>
      <c r="M37" s="640">
        <f t="shared" si="10"/>
        <v>0</v>
      </c>
      <c r="N37" s="640">
        <f t="shared" si="10"/>
        <v>0</v>
      </c>
      <c r="O37" s="640">
        <f t="shared" si="10"/>
        <v>0</v>
      </c>
      <c r="P37" s="640">
        <f t="shared" si="10"/>
        <v>0</v>
      </c>
      <c r="Q37" s="640">
        <f t="shared" si="10"/>
        <v>0</v>
      </c>
      <c r="R37" s="640">
        <f t="shared" si="10"/>
        <v>0</v>
      </c>
      <c r="S37" s="640">
        <f t="shared" si="10"/>
        <v>0</v>
      </c>
      <c r="T37" s="640">
        <f t="shared" si="10"/>
        <v>0</v>
      </c>
      <c r="U37" s="640">
        <f t="shared" si="10"/>
        <v>0</v>
      </c>
      <c r="V37" s="640">
        <f t="shared" si="10"/>
        <v>0</v>
      </c>
      <c r="W37" s="640">
        <f t="shared" si="10"/>
        <v>0</v>
      </c>
      <c r="X37" s="640">
        <f t="shared" si="10"/>
        <v>0</v>
      </c>
      <c r="Y37" s="640">
        <f t="shared" si="10"/>
        <v>0</v>
      </c>
      <c r="Z37" s="640">
        <f t="shared" si="10"/>
        <v>0</v>
      </c>
      <c r="AA37" s="640">
        <f t="shared" si="10"/>
        <v>0</v>
      </c>
      <c r="AB37" s="640">
        <f t="shared" si="10"/>
        <v>0</v>
      </c>
      <c r="AC37" s="640">
        <f t="shared" si="10"/>
        <v>0</v>
      </c>
      <c r="AD37" s="640">
        <f t="shared" ref="AD37:AH37" si="11">AD38*AD39</f>
        <v>0</v>
      </c>
      <c r="AE37" s="640">
        <f t="shared" si="11"/>
        <v>0</v>
      </c>
      <c r="AF37" s="640">
        <f t="shared" si="11"/>
        <v>0</v>
      </c>
      <c r="AG37" s="640">
        <f t="shared" si="11"/>
        <v>0</v>
      </c>
      <c r="AH37" s="641">
        <f t="shared" si="11"/>
        <v>0</v>
      </c>
      <c r="AI37" s="642"/>
    </row>
    <row r="38" spans="2:35" s="643" customFormat="1" hidden="1" x14ac:dyDescent="0.2">
      <c r="B38" s="644"/>
      <c r="C38" s="645"/>
      <c r="D38" s="646" t="s">
        <v>21</v>
      </c>
      <c r="E38" s="647">
        <f>SUMIF('WOW PMPM &amp; Agg'!$B$10:$B$36,'Summary TC'!$B37,'WOW PMPM &amp; Agg'!D$10:D$36)</f>
        <v>0</v>
      </c>
      <c r="F38" s="648">
        <f>SUMIF('WOW PMPM &amp; Agg'!$B$10:$B$36,'Summary TC'!$B37,'WOW PMPM &amp; Agg'!E$10:E$36)</f>
        <v>0</v>
      </c>
      <c r="G38" s="648">
        <f>SUMIF('WOW PMPM &amp; Agg'!$B$10:$B$36,'Summary TC'!$B37,'WOW PMPM &amp; Agg'!F$10:F$36)</f>
        <v>0</v>
      </c>
      <c r="H38" s="648">
        <f>SUMIF('WOW PMPM &amp; Agg'!$B$10:$B$36,'Summary TC'!$B37,'WOW PMPM &amp; Agg'!G$10:G$36)</f>
        <v>0</v>
      </c>
      <c r="I38" s="648">
        <f>SUMIF('WOW PMPM &amp; Agg'!$B$10:$B$36,'Summary TC'!$B37,'WOW PMPM &amp; Agg'!H$10:H$36)</f>
        <v>0</v>
      </c>
      <c r="J38" s="648">
        <f>SUMIF('WOW PMPM &amp; Agg'!$B$10:$B$36,'Summary TC'!$B37,'WOW PMPM &amp; Agg'!I$10:I$36)</f>
        <v>0</v>
      </c>
      <c r="K38" s="648">
        <f>SUMIF('WOW PMPM &amp; Agg'!$B$10:$B$36,'Summary TC'!$B37,'WOW PMPM &amp; Agg'!J$10:J$36)</f>
        <v>0</v>
      </c>
      <c r="L38" s="648">
        <f>SUMIF('WOW PMPM &amp; Agg'!$B$10:$B$36,'Summary TC'!$B37,'WOW PMPM &amp; Agg'!K$10:K$36)</f>
        <v>0</v>
      </c>
      <c r="M38" s="648">
        <f>SUMIF('WOW PMPM &amp; Agg'!$B$10:$B$36,'Summary TC'!$B37,'WOW PMPM &amp; Agg'!L$10:L$36)</f>
        <v>0</v>
      </c>
      <c r="N38" s="648">
        <f>SUMIF('WOW PMPM &amp; Agg'!$B$10:$B$36,'Summary TC'!$B37,'WOW PMPM &amp; Agg'!M$10:M$36)</f>
        <v>0</v>
      </c>
      <c r="O38" s="648">
        <f>SUMIF('WOW PMPM &amp; Agg'!$B$10:$B$36,'Summary TC'!$B37,'WOW PMPM &amp; Agg'!N$10:N$36)</f>
        <v>0</v>
      </c>
      <c r="P38" s="648">
        <f>SUMIF('WOW PMPM &amp; Agg'!$B$10:$B$36,'Summary TC'!$B37,'WOW PMPM &amp; Agg'!O$10:O$36)</f>
        <v>0</v>
      </c>
      <c r="Q38" s="648">
        <f>SUMIF('WOW PMPM &amp; Agg'!$B$10:$B$36,'Summary TC'!$B37,'WOW PMPM &amp; Agg'!P$10:P$36)</f>
        <v>0</v>
      </c>
      <c r="R38" s="648">
        <f>SUMIF('WOW PMPM &amp; Agg'!$B$10:$B$36,'Summary TC'!$B37,'WOW PMPM &amp; Agg'!Q$10:Q$36)</f>
        <v>0</v>
      </c>
      <c r="S38" s="648">
        <f>SUMIF('WOW PMPM &amp; Agg'!$B$10:$B$36,'Summary TC'!$B37,'WOW PMPM &amp; Agg'!R$10:R$36)</f>
        <v>0</v>
      </c>
      <c r="T38" s="648">
        <f>SUMIF('WOW PMPM &amp; Agg'!$B$10:$B$36,'Summary TC'!$B37,'WOW PMPM &amp; Agg'!S$10:S$36)</f>
        <v>0</v>
      </c>
      <c r="U38" s="648">
        <f>SUMIF('WOW PMPM &amp; Agg'!$B$10:$B$36,'Summary TC'!$B37,'WOW PMPM &amp; Agg'!T$10:T$36)</f>
        <v>0</v>
      </c>
      <c r="V38" s="648">
        <f>SUMIF('WOW PMPM &amp; Agg'!$B$10:$B$36,'Summary TC'!$B37,'WOW PMPM &amp; Agg'!U$10:U$36)</f>
        <v>0</v>
      </c>
      <c r="W38" s="648">
        <f>SUMIF('WOW PMPM &amp; Agg'!$B$10:$B$36,'Summary TC'!$B37,'WOW PMPM &amp; Agg'!V$10:V$36)</f>
        <v>0</v>
      </c>
      <c r="X38" s="648">
        <f>SUMIF('WOW PMPM &amp; Agg'!$B$10:$B$36,'Summary TC'!$B37,'WOW PMPM &amp; Agg'!W$10:W$36)</f>
        <v>0</v>
      </c>
      <c r="Y38" s="648">
        <f>SUMIF('WOW PMPM &amp; Agg'!$B$10:$B$36,'Summary TC'!$B37,'WOW PMPM &amp; Agg'!X$10:X$36)</f>
        <v>0</v>
      </c>
      <c r="Z38" s="648">
        <f>SUMIF('WOW PMPM &amp; Agg'!$B$10:$B$36,'Summary TC'!$B37,'WOW PMPM &amp; Agg'!Y$10:Y$36)</f>
        <v>0</v>
      </c>
      <c r="AA38" s="648">
        <f>SUMIF('WOW PMPM &amp; Agg'!$B$10:$B$36,'Summary TC'!$B37,'WOW PMPM &amp; Agg'!Z$10:Z$36)</f>
        <v>0</v>
      </c>
      <c r="AB38" s="648">
        <f>SUMIF('WOW PMPM &amp; Agg'!$B$10:$B$36,'Summary TC'!$B37,'WOW PMPM &amp; Agg'!AA$10:AA$36)</f>
        <v>0</v>
      </c>
      <c r="AC38" s="648">
        <f>SUMIF('WOW PMPM &amp; Agg'!$B$10:$B$36,'Summary TC'!$B37,'WOW PMPM &amp; Agg'!AB$10:AB$36)</f>
        <v>0</v>
      </c>
      <c r="AD38" s="648">
        <f>SUMIF('WOW PMPM &amp; Agg'!$B$10:$B$36,'Summary TC'!$B37,'WOW PMPM &amp; Agg'!AC$10:AC$36)</f>
        <v>0</v>
      </c>
      <c r="AE38" s="648">
        <f>SUMIF('WOW PMPM &amp; Agg'!$B$10:$B$36,'Summary TC'!$B37,'WOW PMPM &amp; Agg'!AD$10:AD$36)</f>
        <v>0</v>
      </c>
      <c r="AF38" s="648">
        <f>SUMIF('WOW PMPM &amp; Agg'!$B$10:$B$36,'Summary TC'!$B37,'WOW PMPM &amp; Agg'!AE$10:AE$36)</f>
        <v>0</v>
      </c>
      <c r="AG38" s="648">
        <f>SUMIF('WOW PMPM &amp; Agg'!$B$10:$B$36,'Summary TC'!$B37,'WOW PMPM &amp; Agg'!AF$10:AF$36)</f>
        <v>0</v>
      </c>
      <c r="AH38" s="649">
        <f>SUMIF('WOW PMPM &amp; Agg'!$B$10:$B$36,'Summary TC'!$B37,'WOW PMPM &amp; Agg'!AG$10:AG$36)</f>
        <v>0</v>
      </c>
      <c r="AI38" s="650"/>
    </row>
    <row r="39" spans="2:35" s="589" customFormat="1" hidden="1" x14ac:dyDescent="0.2">
      <c r="B39" s="658"/>
      <c r="C39" s="637"/>
      <c r="D39" s="580" t="s">
        <v>22</v>
      </c>
      <c r="E39" s="653">
        <f>IF($B$8="Actuals only",SUMIF('MemMon Actual'!$B$14:$B$36,'Summary TC'!$B37,'MemMon Actual'!D$14:D$36),0)+IF($B$8="Actuals + Projected",SUMIF('MemMon Total'!$B$10:$B$32,'Summary TC'!$B37,'MemMon Total'!D$10:D$32),0)</f>
        <v>0</v>
      </c>
      <c r="F39" s="621">
        <f>IF($B$8="Actuals only",SUMIF('MemMon Actual'!$B$14:$B$36,'Summary TC'!$B37,'MemMon Actual'!E$14:E$36),0)+IF($B$8="Actuals + Projected",SUMIF('MemMon Total'!$B$10:$B$32,'Summary TC'!$B37,'MemMon Total'!E$10:E$32),0)</f>
        <v>0</v>
      </c>
      <c r="G39" s="621">
        <f>IF($B$8="Actuals only",SUMIF('MemMon Actual'!$B$14:$B$36,'Summary TC'!$B37,'MemMon Actual'!F$14:F$36),0)+IF($B$8="Actuals + Projected",SUMIF('MemMon Total'!$B$10:$B$32,'Summary TC'!$B37,'MemMon Total'!F$10:F$32),0)</f>
        <v>0</v>
      </c>
      <c r="H39" s="621">
        <f>IF($B$8="Actuals only",SUMIF('MemMon Actual'!$B$14:$B$36,'Summary TC'!$B37,'MemMon Actual'!G$14:G$36),0)+IF($B$8="Actuals + Projected",SUMIF('MemMon Total'!$B$10:$B$32,'Summary TC'!$B37,'MemMon Total'!G$10:G$32),0)</f>
        <v>0</v>
      </c>
      <c r="I39" s="621">
        <f>IF($B$8="Actuals only",SUMIF('MemMon Actual'!$B$14:$B$36,'Summary TC'!$B37,'MemMon Actual'!H$14:H$36),0)+IF($B$8="Actuals + Projected",SUMIF('MemMon Total'!$B$10:$B$32,'Summary TC'!$B37,'MemMon Total'!H$10:H$32),0)</f>
        <v>0</v>
      </c>
      <c r="J39" s="621">
        <f>IF($B$8="Actuals only",SUMIF('MemMon Actual'!$B$14:$B$36,'Summary TC'!$B37,'MemMon Actual'!I$14:I$36),0)+IF($B$8="Actuals + Projected",SUMIF('MemMon Total'!$B$10:$B$32,'Summary TC'!$B37,'MemMon Total'!I$10:I$32),0)</f>
        <v>0</v>
      </c>
      <c r="K39" s="621">
        <f>IF($B$8="Actuals only",SUMIF('MemMon Actual'!$B$14:$B$36,'Summary TC'!$B37,'MemMon Actual'!J$14:J$36),0)+IF($B$8="Actuals + Projected",SUMIF('MemMon Total'!$B$10:$B$32,'Summary TC'!$B37,'MemMon Total'!J$10:J$32),0)</f>
        <v>0</v>
      </c>
      <c r="L39" s="621">
        <f>IF($B$8="Actuals only",SUMIF('MemMon Actual'!$B$14:$B$36,'Summary TC'!$B37,'MemMon Actual'!K$14:K$36),0)+IF($B$8="Actuals + Projected",SUMIF('MemMon Total'!$B$10:$B$32,'Summary TC'!$B37,'MemMon Total'!K$10:K$32),0)</f>
        <v>0</v>
      </c>
      <c r="M39" s="621">
        <f>IF($B$8="Actuals only",SUMIF('MemMon Actual'!$B$14:$B$36,'Summary TC'!$B37,'MemMon Actual'!L$14:L$36),0)+IF($B$8="Actuals + Projected",SUMIF('MemMon Total'!$B$10:$B$32,'Summary TC'!$B37,'MemMon Total'!L$10:L$32),0)</f>
        <v>0</v>
      </c>
      <c r="N39" s="621">
        <f>IF($B$8="Actuals only",SUMIF('MemMon Actual'!$B$14:$B$36,'Summary TC'!$B37,'MemMon Actual'!M$14:M$36),0)+IF($B$8="Actuals + Projected",SUMIF('MemMon Total'!$B$10:$B$32,'Summary TC'!$B37,'MemMon Total'!M$10:M$32),0)</f>
        <v>0</v>
      </c>
      <c r="O39" s="621">
        <f>IF($B$8="Actuals only",SUMIF('MemMon Actual'!$B$14:$B$36,'Summary TC'!$B37,'MemMon Actual'!N$14:N$36),0)+IF($B$8="Actuals + Projected",SUMIF('MemMon Total'!$B$10:$B$32,'Summary TC'!$B37,'MemMon Total'!N$10:N$32),0)</f>
        <v>0</v>
      </c>
      <c r="P39" s="621">
        <f>IF($B$8="Actuals only",SUMIF('MemMon Actual'!$B$14:$B$36,'Summary TC'!$B37,'MemMon Actual'!O$14:O$36),0)+IF($B$8="Actuals + Projected",SUMIF('MemMon Total'!$B$10:$B$32,'Summary TC'!$B37,'MemMon Total'!O$10:O$32),0)</f>
        <v>0</v>
      </c>
      <c r="Q39" s="621">
        <f>IF($B$8="Actuals only",SUMIF('MemMon Actual'!$B$14:$B$36,'Summary TC'!$B37,'MemMon Actual'!P$14:P$36),0)+IF($B$8="Actuals + Projected",SUMIF('MemMon Total'!$B$10:$B$32,'Summary TC'!$B37,'MemMon Total'!P$10:P$32),0)</f>
        <v>0</v>
      </c>
      <c r="R39" s="621">
        <f>IF($B$8="Actuals only",SUMIF('MemMon Actual'!$B$14:$B$36,'Summary TC'!$B37,'MemMon Actual'!Q$14:Q$36),0)+IF($B$8="Actuals + Projected",SUMIF('MemMon Total'!$B$10:$B$32,'Summary TC'!$B37,'MemMon Total'!Q$10:Q$32),0)</f>
        <v>0</v>
      </c>
      <c r="S39" s="621">
        <f>IF($B$8="Actuals only",SUMIF('MemMon Actual'!$B$14:$B$36,'Summary TC'!$B37,'MemMon Actual'!R$14:R$36),0)+IF($B$8="Actuals + Projected",SUMIF('MemMon Total'!$B$10:$B$32,'Summary TC'!$B37,'MemMon Total'!R$10:R$32),0)</f>
        <v>0</v>
      </c>
      <c r="T39" s="621">
        <f>IF($B$8="Actuals only",SUMIF('MemMon Actual'!$B$14:$B$36,'Summary TC'!$B37,'MemMon Actual'!S$14:S$36),0)+IF($B$8="Actuals + Projected",SUMIF('MemMon Total'!$B$10:$B$32,'Summary TC'!$B37,'MemMon Total'!S$10:S$32),0)</f>
        <v>0</v>
      </c>
      <c r="U39" s="621">
        <f>IF($B$8="Actuals only",SUMIF('MemMon Actual'!$B$14:$B$36,'Summary TC'!$B37,'MemMon Actual'!T$14:T$36),0)+IF($B$8="Actuals + Projected",SUMIF('MemMon Total'!$B$10:$B$32,'Summary TC'!$B37,'MemMon Total'!T$10:T$32),0)</f>
        <v>0</v>
      </c>
      <c r="V39" s="621">
        <f>IF($B$8="Actuals only",SUMIF('MemMon Actual'!$B$14:$B$36,'Summary TC'!$B37,'MemMon Actual'!U$14:U$36),0)+IF($B$8="Actuals + Projected",SUMIF('MemMon Total'!$B$10:$B$32,'Summary TC'!$B37,'MemMon Total'!U$10:U$32),0)</f>
        <v>0</v>
      </c>
      <c r="W39" s="621">
        <f>IF($B$8="Actuals only",SUMIF('MemMon Actual'!$B$14:$B$36,'Summary TC'!$B37,'MemMon Actual'!V$14:V$36),0)+IF($B$8="Actuals + Projected",SUMIF('MemMon Total'!$B$10:$B$32,'Summary TC'!$B37,'MemMon Total'!V$10:V$32),0)</f>
        <v>0</v>
      </c>
      <c r="X39" s="621">
        <f>IF($B$8="Actuals only",SUMIF('MemMon Actual'!$B$14:$B$36,'Summary TC'!$B37,'MemMon Actual'!W$14:W$36),0)+IF($B$8="Actuals + Projected",SUMIF('MemMon Total'!$B$10:$B$32,'Summary TC'!$B37,'MemMon Total'!W$10:W$32),0)</f>
        <v>0</v>
      </c>
      <c r="Y39" s="621">
        <f>IF($B$8="Actuals only",SUMIF('MemMon Actual'!$B$14:$B$36,'Summary TC'!$B37,'MemMon Actual'!X$14:X$36),0)+IF($B$8="Actuals + Projected",SUMIF('MemMon Total'!$B$10:$B$32,'Summary TC'!$B37,'MemMon Total'!X$10:X$32),0)</f>
        <v>0</v>
      </c>
      <c r="Z39" s="621">
        <f>IF($B$8="Actuals only",SUMIF('MemMon Actual'!$B$14:$B$36,'Summary TC'!$B37,'MemMon Actual'!Y$14:Y$36),0)+IF($B$8="Actuals + Projected",SUMIF('MemMon Total'!$B$10:$B$32,'Summary TC'!$B37,'MemMon Total'!Y$10:Y$32),0)</f>
        <v>0</v>
      </c>
      <c r="AA39" s="621">
        <f>IF($B$8="Actuals only",SUMIF('MemMon Actual'!$B$14:$B$36,'Summary TC'!$B37,'MemMon Actual'!Z$14:Z$36),0)+IF($B$8="Actuals + Projected",SUMIF('MemMon Total'!$B$10:$B$32,'Summary TC'!$B37,'MemMon Total'!Z$10:Z$32),0)</f>
        <v>0</v>
      </c>
      <c r="AB39" s="621">
        <f>IF($B$8="Actuals only",SUMIF('MemMon Actual'!$B$14:$B$36,'Summary TC'!$B37,'MemMon Actual'!AA$14:AA$36),0)+IF($B$8="Actuals + Projected",SUMIF('MemMon Total'!$B$10:$B$32,'Summary TC'!$B37,'MemMon Total'!AA$10:AA$32),0)</f>
        <v>0</v>
      </c>
      <c r="AC39" s="621">
        <f>IF($B$8="Actuals only",SUMIF('MemMon Actual'!$B$14:$B$36,'Summary TC'!$B37,'MemMon Actual'!AB$14:AB$36),0)+IF($B$8="Actuals + Projected",SUMIF('MemMon Total'!$B$10:$B$32,'Summary TC'!$B37,'MemMon Total'!AB$10:AB$32),0)</f>
        <v>0</v>
      </c>
      <c r="AD39" s="621">
        <f>IF($B$8="Actuals only",SUMIF('MemMon Actual'!$B$14:$B$36,'Summary TC'!$B37,'MemMon Actual'!AC$14:AC$36),0)+IF($B$8="Actuals + Projected",SUMIF('MemMon Total'!$B$10:$B$32,'Summary TC'!$B37,'MemMon Total'!AC$10:AC$32),0)</f>
        <v>0</v>
      </c>
      <c r="AE39" s="621">
        <f>IF($B$8="Actuals only",SUMIF('MemMon Actual'!$B$14:$B$36,'Summary TC'!$B37,'MemMon Actual'!AD$14:AD$36),0)+IF($B$8="Actuals + Projected",SUMIF('MemMon Total'!$B$10:$B$32,'Summary TC'!$B37,'MemMon Total'!AD$10:AD$32),0)</f>
        <v>0</v>
      </c>
      <c r="AF39" s="621">
        <f>IF($B$8="Actuals only",SUMIF('MemMon Actual'!$B$14:$B$36,'Summary TC'!$B37,'MemMon Actual'!AE$14:AE$36),0)+IF($B$8="Actuals + Projected",SUMIF('MemMon Total'!$B$10:$B$32,'Summary TC'!$B37,'MemMon Total'!AE$10:AE$32),0)</f>
        <v>0</v>
      </c>
      <c r="AG39" s="621">
        <f>IF($B$8="Actuals only",SUMIF('MemMon Actual'!$B$14:$B$36,'Summary TC'!$B37,'MemMon Actual'!AF$14:AF$36),0)+IF($B$8="Actuals + Projected",SUMIF('MemMon Total'!$B$10:$B$32,'Summary TC'!$B37,'MemMon Total'!AF$10:AF$32),0)</f>
        <v>0</v>
      </c>
      <c r="AH39" s="654">
        <f>IF($B$8="Actuals only",SUMIF('MemMon Actual'!$B$14:$B$36,'Summary TC'!$B37,'MemMon Actual'!AG$14:AG$36),0)+IF($B$8="Actuals + Projected",SUMIF('MemMon Total'!$B$10:$B$32,'Summary TC'!$B37,'MemMon Total'!AG$10:AG$32),0)</f>
        <v>0</v>
      </c>
      <c r="AI39" s="659"/>
    </row>
    <row r="40" spans="2:35" hidden="1" x14ac:dyDescent="0.2">
      <c r="B40" s="591"/>
      <c r="C40" s="632"/>
      <c r="D40" s="515"/>
      <c r="E40" s="660"/>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2"/>
      <c r="AI40" s="663"/>
    </row>
    <row r="41" spans="2:35" hidden="1" x14ac:dyDescent="0.2">
      <c r="B41" s="591" t="str">
        <f>IFERROR(VLOOKUP(C41,'MEG Def'!$A$14:$B$19,2),"")</f>
        <v/>
      </c>
      <c r="C41" s="637"/>
      <c r="D41" s="638" t="s">
        <v>20</v>
      </c>
      <c r="E41" s="639">
        <f>E42*E43</f>
        <v>0</v>
      </c>
      <c r="F41" s="640">
        <f t="shared" ref="F41:AC41" si="12">F42*F43</f>
        <v>0</v>
      </c>
      <c r="G41" s="640">
        <f t="shared" si="12"/>
        <v>0</v>
      </c>
      <c r="H41" s="640">
        <f t="shared" si="12"/>
        <v>0</v>
      </c>
      <c r="I41" s="640">
        <f t="shared" si="12"/>
        <v>0</v>
      </c>
      <c r="J41" s="640">
        <f t="shared" si="12"/>
        <v>0</v>
      </c>
      <c r="K41" s="640">
        <f t="shared" si="12"/>
        <v>0</v>
      </c>
      <c r="L41" s="640">
        <f t="shared" si="12"/>
        <v>0</v>
      </c>
      <c r="M41" s="640">
        <f t="shared" si="12"/>
        <v>0</v>
      </c>
      <c r="N41" s="640">
        <f t="shared" si="12"/>
        <v>0</v>
      </c>
      <c r="O41" s="640">
        <f t="shared" si="12"/>
        <v>0</v>
      </c>
      <c r="P41" s="640">
        <f t="shared" si="12"/>
        <v>0</v>
      </c>
      <c r="Q41" s="640">
        <f t="shared" si="12"/>
        <v>0</v>
      </c>
      <c r="R41" s="640">
        <f t="shared" si="12"/>
        <v>0</v>
      </c>
      <c r="S41" s="640">
        <f t="shared" si="12"/>
        <v>0</v>
      </c>
      <c r="T41" s="640">
        <f t="shared" si="12"/>
        <v>0</v>
      </c>
      <c r="U41" s="640">
        <f t="shared" si="12"/>
        <v>0</v>
      </c>
      <c r="V41" s="640">
        <f t="shared" si="12"/>
        <v>0</v>
      </c>
      <c r="W41" s="640">
        <f t="shared" si="12"/>
        <v>0</v>
      </c>
      <c r="X41" s="640">
        <f t="shared" si="12"/>
        <v>0</v>
      </c>
      <c r="Y41" s="640">
        <f t="shared" si="12"/>
        <v>0</v>
      </c>
      <c r="Z41" s="640">
        <f t="shared" si="12"/>
        <v>0</v>
      </c>
      <c r="AA41" s="640">
        <f t="shared" si="12"/>
        <v>0</v>
      </c>
      <c r="AB41" s="640">
        <f t="shared" si="12"/>
        <v>0</v>
      </c>
      <c r="AC41" s="640">
        <f t="shared" si="12"/>
        <v>0</v>
      </c>
      <c r="AD41" s="640">
        <f t="shared" ref="AD41:AH41" si="13">AD42*AD43</f>
        <v>0</v>
      </c>
      <c r="AE41" s="640">
        <f t="shared" si="13"/>
        <v>0</v>
      </c>
      <c r="AF41" s="640">
        <f t="shared" si="13"/>
        <v>0</v>
      </c>
      <c r="AG41" s="640">
        <f t="shared" si="13"/>
        <v>0</v>
      </c>
      <c r="AH41" s="641">
        <f t="shared" si="13"/>
        <v>0</v>
      </c>
      <c r="AI41" s="663"/>
    </row>
    <row r="42" spans="2:35" s="643" customFormat="1" hidden="1" x14ac:dyDescent="0.2">
      <c r="B42" s="644"/>
      <c r="C42" s="645"/>
      <c r="D42" s="646" t="s">
        <v>21</v>
      </c>
      <c r="E42" s="647">
        <f>SUMIF('WOW PMPM &amp; Agg'!$B$10:$B$36,'Summary TC'!$B41,'WOW PMPM &amp; Agg'!D$10:D$36)</f>
        <v>0</v>
      </c>
      <c r="F42" s="648">
        <f>SUMIF('WOW PMPM &amp; Agg'!$B$10:$B$36,'Summary TC'!$B41,'WOW PMPM &amp; Agg'!E$10:E$36)</f>
        <v>0</v>
      </c>
      <c r="G42" s="648">
        <f>SUMIF('WOW PMPM &amp; Agg'!$B$10:$B$36,'Summary TC'!$B41,'WOW PMPM &amp; Agg'!F$10:F$36)</f>
        <v>0</v>
      </c>
      <c r="H42" s="648">
        <f>SUMIF('WOW PMPM &amp; Agg'!$B$10:$B$36,'Summary TC'!$B41,'WOW PMPM &amp; Agg'!G$10:G$36)</f>
        <v>0</v>
      </c>
      <c r="I42" s="648">
        <f>SUMIF('WOW PMPM &amp; Agg'!$B$10:$B$36,'Summary TC'!$B41,'WOW PMPM &amp; Agg'!H$10:H$36)</f>
        <v>0</v>
      </c>
      <c r="J42" s="648">
        <f>SUMIF('WOW PMPM &amp; Agg'!$B$10:$B$36,'Summary TC'!$B41,'WOW PMPM &amp; Agg'!I$10:I$36)</f>
        <v>0</v>
      </c>
      <c r="K42" s="648">
        <f>SUMIF('WOW PMPM &amp; Agg'!$B$10:$B$36,'Summary TC'!$B41,'WOW PMPM &amp; Agg'!J$10:J$36)</f>
        <v>0</v>
      </c>
      <c r="L42" s="648">
        <f>SUMIF('WOW PMPM &amp; Agg'!$B$10:$B$36,'Summary TC'!$B41,'WOW PMPM &amp; Agg'!K$10:K$36)</f>
        <v>0</v>
      </c>
      <c r="M42" s="648">
        <f>SUMIF('WOW PMPM &amp; Agg'!$B$10:$B$36,'Summary TC'!$B41,'WOW PMPM &amp; Agg'!L$10:L$36)</f>
        <v>0</v>
      </c>
      <c r="N42" s="648">
        <f>SUMIF('WOW PMPM &amp; Agg'!$B$10:$B$36,'Summary TC'!$B41,'WOW PMPM &amp; Agg'!M$10:M$36)</f>
        <v>0</v>
      </c>
      <c r="O42" s="648">
        <f>SUMIF('WOW PMPM &amp; Agg'!$B$10:$B$36,'Summary TC'!$B41,'WOW PMPM &amp; Agg'!N$10:N$36)</f>
        <v>0</v>
      </c>
      <c r="P42" s="648">
        <f>SUMIF('WOW PMPM &amp; Agg'!$B$10:$B$36,'Summary TC'!$B41,'WOW PMPM &amp; Agg'!O$10:O$36)</f>
        <v>0</v>
      </c>
      <c r="Q42" s="648">
        <f>SUMIF('WOW PMPM &amp; Agg'!$B$10:$B$36,'Summary TC'!$B41,'WOW PMPM &amp; Agg'!P$10:P$36)</f>
        <v>0</v>
      </c>
      <c r="R42" s="648">
        <f>SUMIF('WOW PMPM &amp; Agg'!$B$10:$B$36,'Summary TC'!$B41,'WOW PMPM &amp; Agg'!Q$10:Q$36)</f>
        <v>0</v>
      </c>
      <c r="S42" s="648">
        <f>SUMIF('WOW PMPM &amp; Agg'!$B$10:$B$36,'Summary TC'!$B41,'WOW PMPM &amp; Agg'!R$10:R$36)</f>
        <v>0</v>
      </c>
      <c r="T42" s="648">
        <f>SUMIF('WOW PMPM &amp; Agg'!$B$10:$B$36,'Summary TC'!$B41,'WOW PMPM &amp; Agg'!S$10:S$36)</f>
        <v>0</v>
      </c>
      <c r="U42" s="648">
        <f>SUMIF('WOW PMPM &amp; Agg'!$B$10:$B$36,'Summary TC'!$B41,'WOW PMPM &amp; Agg'!T$10:T$36)</f>
        <v>0</v>
      </c>
      <c r="V42" s="648">
        <f>SUMIF('WOW PMPM &amp; Agg'!$B$10:$B$36,'Summary TC'!$B41,'WOW PMPM &amp; Agg'!U$10:U$36)</f>
        <v>0</v>
      </c>
      <c r="W42" s="648">
        <f>SUMIF('WOW PMPM &amp; Agg'!$B$10:$B$36,'Summary TC'!$B41,'WOW PMPM &amp; Agg'!V$10:V$36)</f>
        <v>0</v>
      </c>
      <c r="X42" s="648">
        <f>SUMIF('WOW PMPM &amp; Agg'!$B$10:$B$36,'Summary TC'!$B41,'WOW PMPM &amp; Agg'!W$10:W$36)</f>
        <v>0</v>
      </c>
      <c r="Y42" s="648">
        <f>SUMIF('WOW PMPM &amp; Agg'!$B$10:$B$36,'Summary TC'!$B41,'WOW PMPM &amp; Agg'!X$10:X$36)</f>
        <v>0</v>
      </c>
      <c r="Z42" s="648">
        <f>SUMIF('WOW PMPM &amp; Agg'!$B$10:$B$36,'Summary TC'!$B41,'WOW PMPM &amp; Agg'!Y$10:Y$36)</f>
        <v>0</v>
      </c>
      <c r="AA42" s="648">
        <f>SUMIF('WOW PMPM &amp; Agg'!$B$10:$B$36,'Summary TC'!$B41,'WOW PMPM &amp; Agg'!Z$10:Z$36)</f>
        <v>0</v>
      </c>
      <c r="AB42" s="648">
        <f>SUMIF('WOW PMPM &amp; Agg'!$B$10:$B$36,'Summary TC'!$B41,'WOW PMPM &amp; Agg'!AA$10:AA$36)</f>
        <v>0</v>
      </c>
      <c r="AC42" s="648">
        <f>SUMIF('WOW PMPM &amp; Agg'!$B$10:$B$36,'Summary TC'!$B41,'WOW PMPM &amp; Agg'!AB$10:AB$36)</f>
        <v>0</v>
      </c>
      <c r="AD42" s="648">
        <f>SUMIF('WOW PMPM &amp; Agg'!$B$10:$B$36,'Summary TC'!$B41,'WOW PMPM &amp; Agg'!AC$10:AC$36)</f>
        <v>0</v>
      </c>
      <c r="AE42" s="648">
        <f>SUMIF('WOW PMPM &amp; Agg'!$B$10:$B$36,'Summary TC'!$B41,'WOW PMPM &amp; Agg'!AD$10:AD$36)</f>
        <v>0</v>
      </c>
      <c r="AF42" s="648">
        <f>SUMIF('WOW PMPM &amp; Agg'!$B$10:$B$36,'Summary TC'!$B41,'WOW PMPM &amp; Agg'!AE$10:AE$36)</f>
        <v>0</v>
      </c>
      <c r="AG42" s="648">
        <f>SUMIF('WOW PMPM &amp; Agg'!$B$10:$B$36,'Summary TC'!$B41,'WOW PMPM &amp; Agg'!AF$10:AF$36)</f>
        <v>0</v>
      </c>
      <c r="AH42" s="649">
        <f>SUMIF('WOW PMPM &amp; Agg'!$B$10:$B$36,'Summary TC'!$B41,'WOW PMPM &amp; Agg'!AG$10:AG$36)</f>
        <v>0</v>
      </c>
      <c r="AI42" s="664"/>
    </row>
    <row r="43" spans="2:35" hidden="1" x14ac:dyDescent="0.2">
      <c r="B43" s="658"/>
      <c r="C43" s="637"/>
      <c r="D43" s="580" t="s">
        <v>22</v>
      </c>
      <c r="E43" s="653">
        <f>IF($B$8="Actuals only",SUMIF('MemMon Actual'!$B$14:$B$36,'Summary TC'!$B41,'MemMon Actual'!D$14:D$36),0)+IF($B$8="Actuals + Projected",SUMIF('MemMon Total'!$B$10:$B$32,'Summary TC'!$B41,'MemMon Total'!D$10:D$32),0)</f>
        <v>0</v>
      </c>
      <c r="F43" s="621">
        <f>IF($B$8="Actuals only",SUMIF('MemMon Actual'!$B$14:$B$36,'Summary TC'!$B41,'MemMon Actual'!E$14:E$36),0)+IF($B$8="Actuals + Projected",SUMIF('MemMon Total'!$B$10:$B$32,'Summary TC'!$B41,'MemMon Total'!E$10:E$32),0)</f>
        <v>0</v>
      </c>
      <c r="G43" s="621">
        <f>IF($B$8="Actuals only",SUMIF('MemMon Actual'!$B$14:$B$36,'Summary TC'!$B41,'MemMon Actual'!F$14:F$36),0)+IF($B$8="Actuals + Projected",SUMIF('MemMon Total'!$B$10:$B$32,'Summary TC'!$B41,'MemMon Total'!F$10:F$32),0)</f>
        <v>0</v>
      </c>
      <c r="H43" s="621">
        <f>IF($B$8="Actuals only",SUMIF('MemMon Actual'!$B$14:$B$36,'Summary TC'!$B41,'MemMon Actual'!G$14:G$36),0)+IF($B$8="Actuals + Projected",SUMIF('MemMon Total'!$B$10:$B$32,'Summary TC'!$B41,'MemMon Total'!G$10:G$32),0)</f>
        <v>0</v>
      </c>
      <c r="I43" s="621">
        <f>IF($B$8="Actuals only",SUMIF('MemMon Actual'!$B$14:$B$36,'Summary TC'!$B41,'MemMon Actual'!H$14:H$36),0)+IF($B$8="Actuals + Projected",SUMIF('MemMon Total'!$B$10:$B$32,'Summary TC'!$B41,'MemMon Total'!H$10:H$32),0)</f>
        <v>0</v>
      </c>
      <c r="J43" s="621">
        <f>IF($B$8="Actuals only",SUMIF('MemMon Actual'!$B$14:$B$36,'Summary TC'!$B41,'MemMon Actual'!I$14:I$36),0)+IF($B$8="Actuals + Projected",SUMIF('MemMon Total'!$B$10:$B$32,'Summary TC'!$B41,'MemMon Total'!I$10:I$32),0)</f>
        <v>0</v>
      </c>
      <c r="K43" s="621">
        <f>IF($B$8="Actuals only",SUMIF('MemMon Actual'!$B$14:$B$36,'Summary TC'!$B41,'MemMon Actual'!J$14:J$36),0)+IF($B$8="Actuals + Projected",SUMIF('MemMon Total'!$B$10:$B$32,'Summary TC'!$B41,'MemMon Total'!J$10:J$32),0)</f>
        <v>0</v>
      </c>
      <c r="L43" s="621">
        <f>IF($B$8="Actuals only",SUMIF('MemMon Actual'!$B$14:$B$36,'Summary TC'!$B41,'MemMon Actual'!K$14:K$36),0)+IF($B$8="Actuals + Projected",SUMIF('MemMon Total'!$B$10:$B$32,'Summary TC'!$B41,'MemMon Total'!K$10:K$32),0)</f>
        <v>0</v>
      </c>
      <c r="M43" s="621">
        <f>IF($B$8="Actuals only",SUMIF('MemMon Actual'!$B$14:$B$36,'Summary TC'!$B41,'MemMon Actual'!L$14:L$36),0)+IF($B$8="Actuals + Projected",SUMIF('MemMon Total'!$B$10:$B$32,'Summary TC'!$B41,'MemMon Total'!L$10:L$32),0)</f>
        <v>0</v>
      </c>
      <c r="N43" s="621">
        <f>IF($B$8="Actuals only",SUMIF('MemMon Actual'!$B$14:$B$36,'Summary TC'!$B41,'MemMon Actual'!M$14:M$36),0)+IF($B$8="Actuals + Projected",SUMIF('MemMon Total'!$B$10:$B$32,'Summary TC'!$B41,'MemMon Total'!M$10:M$32),0)</f>
        <v>0</v>
      </c>
      <c r="O43" s="621">
        <f>IF($B$8="Actuals only",SUMIF('MemMon Actual'!$B$14:$B$36,'Summary TC'!$B41,'MemMon Actual'!N$14:N$36),0)+IF($B$8="Actuals + Projected",SUMIF('MemMon Total'!$B$10:$B$32,'Summary TC'!$B41,'MemMon Total'!N$10:N$32),0)</f>
        <v>0</v>
      </c>
      <c r="P43" s="621">
        <f>IF($B$8="Actuals only",SUMIF('MemMon Actual'!$B$14:$B$36,'Summary TC'!$B41,'MemMon Actual'!O$14:O$36),0)+IF($B$8="Actuals + Projected",SUMIF('MemMon Total'!$B$10:$B$32,'Summary TC'!$B41,'MemMon Total'!O$10:O$32),0)</f>
        <v>0</v>
      </c>
      <c r="Q43" s="621">
        <f>IF($B$8="Actuals only",SUMIF('MemMon Actual'!$B$14:$B$36,'Summary TC'!$B41,'MemMon Actual'!P$14:P$36),0)+IF($B$8="Actuals + Projected",SUMIF('MemMon Total'!$B$10:$B$32,'Summary TC'!$B41,'MemMon Total'!P$10:P$32),0)</f>
        <v>0</v>
      </c>
      <c r="R43" s="621">
        <f>IF($B$8="Actuals only",SUMIF('MemMon Actual'!$B$14:$B$36,'Summary TC'!$B41,'MemMon Actual'!Q$14:Q$36),0)+IF($B$8="Actuals + Projected",SUMIF('MemMon Total'!$B$10:$B$32,'Summary TC'!$B41,'MemMon Total'!Q$10:Q$32),0)</f>
        <v>0</v>
      </c>
      <c r="S43" s="621">
        <f>IF($B$8="Actuals only",SUMIF('MemMon Actual'!$B$14:$B$36,'Summary TC'!$B41,'MemMon Actual'!R$14:R$36),0)+IF($B$8="Actuals + Projected",SUMIF('MemMon Total'!$B$10:$B$32,'Summary TC'!$B41,'MemMon Total'!R$10:R$32),0)</f>
        <v>0</v>
      </c>
      <c r="T43" s="621">
        <f>IF($B$8="Actuals only",SUMIF('MemMon Actual'!$B$14:$B$36,'Summary TC'!$B41,'MemMon Actual'!S$14:S$36),0)+IF($B$8="Actuals + Projected",SUMIF('MemMon Total'!$B$10:$B$32,'Summary TC'!$B41,'MemMon Total'!S$10:S$32),0)</f>
        <v>0</v>
      </c>
      <c r="U43" s="621">
        <f>IF($B$8="Actuals only",SUMIF('MemMon Actual'!$B$14:$B$36,'Summary TC'!$B41,'MemMon Actual'!T$14:T$36),0)+IF($B$8="Actuals + Projected",SUMIF('MemMon Total'!$B$10:$B$32,'Summary TC'!$B41,'MemMon Total'!T$10:T$32),0)</f>
        <v>0</v>
      </c>
      <c r="V43" s="621">
        <f>IF($B$8="Actuals only",SUMIF('MemMon Actual'!$B$14:$B$36,'Summary TC'!$B41,'MemMon Actual'!U$14:U$36),0)+IF($B$8="Actuals + Projected",SUMIF('MemMon Total'!$B$10:$B$32,'Summary TC'!$B41,'MemMon Total'!U$10:U$32),0)</f>
        <v>0</v>
      </c>
      <c r="W43" s="621">
        <f>IF($B$8="Actuals only",SUMIF('MemMon Actual'!$B$14:$B$36,'Summary TC'!$B41,'MemMon Actual'!V$14:V$36),0)+IF($B$8="Actuals + Projected",SUMIF('MemMon Total'!$B$10:$B$32,'Summary TC'!$B41,'MemMon Total'!V$10:V$32),0)</f>
        <v>0</v>
      </c>
      <c r="X43" s="621">
        <f>IF($B$8="Actuals only",SUMIF('MemMon Actual'!$B$14:$B$36,'Summary TC'!$B41,'MemMon Actual'!W$14:W$36),0)+IF($B$8="Actuals + Projected",SUMIF('MemMon Total'!$B$10:$B$32,'Summary TC'!$B41,'MemMon Total'!W$10:W$32),0)</f>
        <v>0</v>
      </c>
      <c r="Y43" s="621">
        <f>IF($B$8="Actuals only",SUMIF('MemMon Actual'!$B$14:$B$36,'Summary TC'!$B41,'MemMon Actual'!X$14:X$36),0)+IF($B$8="Actuals + Projected",SUMIF('MemMon Total'!$B$10:$B$32,'Summary TC'!$B41,'MemMon Total'!X$10:X$32),0)</f>
        <v>0</v>
      </c>
      <c r="Z43" s="621">
        <f>IF($B$8="Actuals only",SUMIF('MemMon Actual'!$B$14:$B$36,'Summary TC'!$B41,'MemMon Actual'!Y$14:Y$36),0)+IF($B$8="Actuals + Projected",SUMIF('MemMon Total'!$B$10:$B$32,'Summary TC'!$B41,'MemMon Total'!Y$10:Y$32),0)</f>
        <v>0</v>
      </c>
      <c r="AA43" s="621">
        <f>IF($B$8="Actuals only",SUMIF('MemMon Actual'!$B$14:$B$36,'Summary TC'!$B41,'MemMon Actual'!Z$14:Z$36),0)+IF($B$8="Actuals + Projected",SUMIF('MemMon Total'!$B$10:$B$32,'Summary TC'!$B41,'MemMon Total'!Z$10:Z$32),0)</f>
        <v>0</v>
      </c>
      <c r="AB43" s="621">
        <f>IF($B$8="Actuals only",SUMIF('MemMon Actual'!$B$14:$B$36,'Summary TC'!$B41,'MemMon Actual'!AA$14:AA$36),0)+IF($B$8="Actuals + Projected",SUMIF('MemMon Total'!$B$10:$B$32,'Summary TC'!$B41,'MemMon Total'!AA$10:AA$32),0)</f>
        <v>0</v>
      </c>
      <c r="AC43" s="621">
        <f>IF($B$8="Actuals only",SUMIF('MemMon Actual'!$B$14:$B$36,'Summary TC'!$B41,'MemMon Actual'!AB$14:AB$36),0)+IF($B$8="Actuals + Projected",SUMIF('MemMon Total'!$B$10:$B$32,'Summary TC'!$B41,'MemMon Total'!AB$10:AB$32),0)</f>
        <v>0</v>
      </c>
      <c r="AD43" s="621">
        <f>IF($B$8="Actuals only",SUMIF('MemMon Actual'!$B$14:$B$36,'Summary TC'!$B41,'MemMon Actual'!AC$14:AC$36),0)+IF($B$8="Actuals + Projected",SUMIF('MemMon Total'!$B$10:$B$32,'Summary TC'!$B41,'MemMon Total'!AC$10:AC$32),0)</f>
        <v>0</v>
      </c>
      <c r="AE43" s="621">
        <f>IF($B$8="Actuals only",SUMIF('MemMon Actual'!$B$14:$B$36,'Summary TC'!$B41,'MemMon Actual'!AD$14:AD$36),0)+IF($B$8="Actuals + Projected",SUMIF('MemMon Total'!$B$10:$B$32,'Summary TC'!$B41,'MemMon Total'!AD$10:AD$32),0)</f>
        <v>0</v>
      </c>
      <c r="AF43" s="621">
        <f>IF($B$8="Actuals only",SUMIF('MemMon Actual'!$B$14:$B$36,'Summary TC'!$B41,'MemMon Actual'!AE$14:AE$36),0)+IF($B$8="Actuals + Projected",SUMIF('MemMon Total'!$B$10:$B$32,'Summary TC'!$B41,'MemMon Total'!AE$10:AE$32),0)</f>
        <v>0</v>
      </c>
      <c r="AG43" s="621">
        <f>IF($B$8="Actuals only",SUMIF('MemMon Actual'!$B$14:$B$36,'Summary TC'!$B41,'MemMon Actual'!AF$14:AF$36),0)+IF($B$8="Actuals + Projected",SUMIF('MemMon Total'!$B$10:$B$32,'Summary TC'!$B41,'MemMon Total'!AF$10:AF$32),0)</f>
        <v>0</v>
      </c>
      <c r="AH43" s="654">
        <f>IF($B$8="Actuals only",SUMIF('MemMon Actual'!$B$14:$B$36,'Summary TC'!$B41,'MemMon Actual'!AG$14:AG$36),0)+IF($B$8="Actuals + Projected",SUMIF('MemMon Total'!$B$10:$B$32,'Summary TC'!$B41,'MemMon Total'!AG$10:AG$32),0)</f>
        <v>0</v>
      </c>
      <c r="AI43" s="663"/>
    </row>
    <row r="44" spans="2:35" hidden="1" x14ac:dyDescent="0.2">
      <c r="B44" s="591"/>
      <c r="C44" s="632"/>
      <c r="D44" s="515"/>
      <c r="E44" s="660"/>
      <c r="F44" s="661"/>
      <c r="G44" s="661"/>
      <c r="H44" s="661"/>
      <c r="I44" s="661"/>
      <c r="J44" s="661"/>
      <c r="K44" s="661"/>
      <c r="L44" s="661"/>
      <c r="M44" s="661"/>
      <c r="N44" s="661"/>
      <c r="O44" s="661"/>
      <c r="P44" s="661"/>
      <c r="Q44" s="661"/>
      <c r="R44" s="661"/>
      <c r="S44" s="661"/>
      <c r="T44" s="661"/>
      <c r="U44" s="661"/>
      <c r="V44" s="661"/>
      <c r="W44" s="661"/>
      <c r="X44" s="661"/>
      <c r="Y44" s="661"/>
      <c r="Z44" s="661"/>
      <c r="AA44" s="661"/>
      <c r="AB44" s="661"/>
      <c r="AC44" s="661"/>
      <c r="AD44" s="661"/>
      <c r="AE44" s="661"/>
      <c r="AF44" s="661"/>
      <c r="AG44" s="661"/>
      <c r="AH44" s="662"/>
      <c r="AI44" s="663"/>
    </row>
    <row r="45" spans="2:35" hidden="1" x14ac:dyDescent="0.2">
      <c r="B45" s="591" t="str">
        <f>IFERROR(VLOOKUP(C45,'MEG Def'!$A$14:$B$19,2),"")</f>
        <v/>
      </c>
      <c r="C45" s="637"/>
      <c r="D45" s="638" t="s">
        <v>20</v>
      </c>
      <c r="E45" s="639">
        <f>E46*E47</f>
        <v>0</v>
      </c>
      <c r="F45" s="640">
        <f t="shared" ref="F45:AC45" si="14">F46*F47</f>
        <v>0</v>
      </c>
      <c r="G45" s="640">
        <f t="shared" si="14"/>
        <v>0</v>
      </c>
      <c r="H45" s="640">
        <f t="shared" si="14"/>
        <v>0</v>
      </c>
      <c r="I45" s="640">
        <f t="shared" si="14"/>
        <v>0</v>
      </c>
      <c r="J45" s="640">
        <f t="shared" si="14"/>
        <v>0</v>
      </c>
      <c r="K45" s="640">
        <f t="shared" si="14"/>
        <v>0</v>
      </c>
      <c r="L45" s="640">
        <f t="shared" si="14"/>
        <v>0</v>
      </c>
      <c r="M45" s="640">
        <f t="shared" si="14"/>
        <v>0</v>
      </c>
      <c r="N45" s="640">
        <f t="shared" si="14"/>
        <v>0</v>
      </c>
      <c r="O45" s="640">
        <f t="shared" si="14"/>
        <v>0</v>
      </c>
      <c r="P45" s="640">
        <f t="shared" si="14"/>
        <v>0</v>
      </c>
      <c r="Q45" s="640">
        <f t="shared" si="14"/>
        <v>0</v>
      </c>
      <c r="R45" s="640">
        <f t="shared" si="14"/>
        <v>0</v>
      </c>
      <c r="S45" s="640">
        <f t="shared" si="14"/>
        <v>0</v>
      </c>
      <c r="T45" s="640">
        <f t="shared" si="14"/>
        <v>0</v>
      </c>
      <c r="U45" s="640">
        <f t="shared" si="14"/>
        <v>0</v>
      </c>
      <c r="V45" s="640">
        <f t="shared" si="14"/>
        <v>0</v>
      </c>
      <c r="W45" s="640">
        <f t="shared" si="14"/>
        <v>0</v>
      </c>
      <c r="X45" s="640">
        <f t="shared" si="14"/>
        <v>0</v>
      </c>
      <c r="Y45" s="640">
        <f t="shared" si="14"/>
        <v>0</v>
      </c>
      <c r="Z45" s="640">
        <f t="shared" si="14"/>
        <v>0</v>
      </c>
      <c r="AA45" s="640">
        <f t="shared" si="14"/>
        <v>0</v>
      </c>
      <c r="AB45" s="640">
        <f t="shared" si="14"/>
        <v>0</v>
      </c>
      <c r="AC45" s="640">
        <f t="shared" si="14"/>
        <v>0</v>
      </c>
      <c r="AD45" s="640">
        <f t="shared" ref="AD45:AH45" si="15">AD46*AD47</f>
        <v>0</v>
      </c>
      <c r="AE45" s="640">
        <f t="shared" si="15"/>
        <v>0</v>
      </c>
      <c r="AF45" s="640">
        <f t="shared" si="15"/>
        <v>0</v>
      </c>
      <c r="AG45" s="640">
        <f t="shared" si="15"/>
        <v>0</v>
      </c>
      <c r="AH45" s="641">
        <f t="shared" si="15"/>
        <v>0</v>
      </c>
      <c r="AI45" s="663"/>
    </row>
    <row r="46" spans="2:35" s="643" customFormat="1" hidden="1" x14ac:dyDescent="0.2">
      <c r="B46" s="644"/>
      <c r="C46" s="645"/>
      <c r="D46" s="646" t="s">
        <v>21</v>
      </c>
      <c r="E46" s="647">
        <f>SUMIF('WOW PMPM &amp; Agg'!$B$10:$B$36,'Summary TC'!$B45,'WOW PMPM &amp; Agg'!D$10:D$36)</f>
        <v>0</v>
      </c>
      <c r="F46" s="648">
        <f>SUMIF('WOW PMPM &amp; Agg'!$B$10:$B$36,'Summary TC'!$B45,'WOW PMPM &amp; Agg'!E$10:E$36)</f>
        <v>0</v>
      </c>
      <c r="G46" s="648">
        <f>SUMIF('WOW PMPM &amp; Agg'!$B$10:$B$36,'Summary TC'!$B45,'WOW PMPM &amp; Agg'!F$10:F$36)</f>
        <v>0</v>
      </c>
      <c r="H46" s="648">
        <f>SUMIF('WOW PMPM &amp; Agg'!$B$10:$B$36,'Summary TC'!$B45,'WOW PMPM &amp; Agg'!G$10:G$36)</f>
        <v>0</v>
      </c>
      <c r="I46" s="648">
        <f>SUMIF('WOW PMPM &amp; Agg'!$B$10:$B$36,'Summary TC'!$B45,'WOW PMPM &amp; Agg'!H$10:H$36)</f>
        <v>0</v>
      </c>
      <c r="J46" s="648">
        <f>SUMIF('WOW PMPM &amp; Agg'!$B$10:$B$36,'Summary TC'!$B45,'WOW PMPM &amp; Agg'!I$10:I$36)</f>
        <v>0</v>
      </c>
      <c r="K46" s="648">
        <f>SUMIF('WOW PMPM &amp; Agg'!$B$10:$B$36,'Summary TC'!$B45,'WOW PMPM &amp; Agg'!J$10:J$36)</f>
        <v>0</v>
      </c>
      <c r="L46" s="648">
        <f>SUMIF('WOW PMPM &amp; Agg'!$B$10:$B$36,'Summary TC'!$B45,'WOW PMPM &amp; Agg'!K$10:K$36)</f>
        <v>0</v>
      </c>
      <c r="M46" s="648">
        <f>SUMIF('WOW PMPM &amp; Agg'!$B$10:$B$36,'Summary TC'!$B45,'WOW PMPM &amp; Agg'!L$10:L$36)</f>
        <v>0</v>
      </c>
      <c r="N46" s="648">
        <f>SUMIF('WOW PMPM &amp; Agg'!$B$10:$B$36,'Summary TC'!$B45,'WOW PMPM &amp; Agg'!M$10:M$36)</f>
        <v>0</v>
      </c>
      <c r="O46" s="648">
        <f>SUMIF('WOW PMPM &amp; Agg'!$B$10:$B$36,'Summary TC'!$B45,'WOW PMPM &amp; Agg'!N$10:N$36)</f>
        <v>0</v>
      </c>
      <c r="P46" s="648">
        <f>SUMIF('WOW PMPM &amp; Agg'!$B$10:$B$36,'Summary TC'!$B45,'WOW PMPM &amp; Agg'!O$10:O$36)</f>
        <v>0</v>
      </c>
      <c r="Q46" s="648">
        <f>SUMIF('WOW PMPM &amp; Agg'!$B$10:$B$36,'Summary TC'!$B45,'WOW PMPM &amp; Agg'!P$10:P$36)</f>
        <v>0</v>
      </c>
      <c r="R46" s="648">
        <f>SUMIF('WOW PMPM &amp; Agg'!$B$10:$B$36,'Summary TC'!$B45,'WOW PMPM &amp; Agg'!Q$10:Q$36)</f>
        <v>0</v>
      </c>
      <c r="S46" s="648">
        <f>SUMIF('WOW PMPM &amp; Agg'!$B$10:$B$36,'Summary TC'!$B45,'WOW PMPM &amp; Agg'!R$10:R$36)</f>
        <v>0</v>
      </c>
      <c r="T46" s="648">
        <f>SUMIF('WOW PMPM &amp; Agg'!$B$10:$B$36,'Summary TC'!$B45,'WOW PMPM &amp; Agg'!S$10:S$36)</f>
        <v>0</v>
      </c>
      <c r="U46" s="648">
        <f>SUMIF('WOW PMPM &amp; Agg'!$B$10:$B$36,'Summary TC'!$B45,'WOW PMPM &amp; Agg'!T$10:T$36)</f>
        <v>0</v>
      </c>
      <c r="V46" s="648">
        <f>SUMIF('WOW PMPM &amp; Agg'!$B$10:$B$36,'Summary TC'!$B45,'WOW PMPM &amp; Agg'!U$10:U$36)</f>
        <v>0</v>
      </c>
      <c r="W46" s="648">
        <f>SUMIF('WOW PMPM &amp; Agg'!$B$10:$B$36,'Summary TC'!$B45,'WOW PMPM &amp; Agg'!V$10:V$36)</f>
        <v>0</v>
      </c>
      <c r="X46" s="648">
        <f>SUMIF('WOW PMPM &amp; Agg'!$B$10:$B$36,'Summary TC'!$B45,'WOW PMPM &amp; Agg'!W$10:W$36)</f>
        <v>0</v>
      </c>
      <c r="Y46" s="648">
        <f>SUMIF('WOW PMPM &amp; Agg'!$B$10:$B$36,'Summary TC'!$B45,'WOW PMPM &amp; Agg'!X$10:X$36)</f>
        <v>0</v>
      </c>
      <c r="Z46" s="648">
        <f>SUMIF('WOW PMPM &amp; Agg'!$B$10:$B$36,'Summary TC'!$B45,'WOW PMPM &amp; Agg'!Y$10:Y$36)</f>
        <v>0</v>
      </c>
      <c r="AA46" s="648">
        <f>SUMIF('WOW PMPM &amp; Agg'!$B$10:$B$36,'Summary TC'!$B45,'WOW PMPM &amp; Agg'!Z$10:Z$36)</f>
        <v>0</v>
      </c>
      <c r="AB46" s="648">
        <f>SUMIF('WOW PMPM &amp; Agg'!$B$10:$B$36,'Summary TC'!$B45,'WOW PMPM &amp; Agg'!AA$10:AA$36)</f>
        <v>0</v>
      </c>
      <c r="AC46" s="648">
        <f>SUMIF('WOW PMPM &amp; Agg'!$B$10:$B$36,'Summary TC'!$B45,'WOW PMPM &amp; Agg'!AB$10:AB$36)</f>
        <v>0</v>
      </c>
      <c r="AD46" s="648">
        <f>SUMIF('WOW PMPM &amp; Agg'!$B$10:$B$36,'Summary TC'!$B45,'WOW PMPM &amp; Agg'!AC$10:AC$36)</f>
        <v>0</v>
      </c>
      <c r="AE46" s="648">
        <f>SUMIF('WOW PMPM &amp; Agg'!$B$10:$B$36,'Summary TC'!$B45,'WOW PMPM &amp; Agg'!AD$10:AD$36)</f>
        <v>0</v>
      </c>
      <c r="AF46" s="648">
        <f>SUMIF('WOW PMPM &amp; Agg'!$B$10:$B$36,'Summary TC'!$B45,'WOW PMPM &amp; Agg'!AE$10:AE$36)</f>
        <v>0</v>
      </c>
      <c r="AG46" s="648">
        <f>SUMIF('WOW PMPM &amp; Agg'!$B$10:$B$36,'Summary TC'!$B45,'WOW PMPM &amp; Agg'!AF$10:AF$36)</f>
        <v>0</v>
      </c>
      <c r="AH46" s="649">
        <f>SUMIF('WOW PMPM &amp; Agg'!$B$10:$B$36,'Summary TC'!$B45,'WOW PMPM &amp; Agg'!AG$10:AG$36)</f>
        <v>0</v>
      </c>
      <c r="AI46" s="664"/>
    </row>
    <row r="47" spans="2:35" hidden="1" x14ac:dyDescent="0.2">
      <c r="B47" s="658"/>
      <c r="C47" s="637"/>
      <c r="D47" s="580" t="s">
        <v>22</v>
      </c>
      <c r="E47" s="653">
        <f>IF($B$8="Actuals only",SUMIF('MemMon Actual'!$B$14:$B$36,'Summary TC'!$B45,'MemMon Actual'!D$14:D$36),0)+IF($B$8="Actuals + Projected",SUMIF('MemMon Total'!$B$10:$B$32,'Summary TC'!$B45,'MemMon Total'!D$10:D$32),0)</f>
        <v>0</v>
      </c>
      <c r="F47" s="621">
        <f>IF($B$8="Actuals only",SUMIF('MemMon Actual'!$B$14:$B$36,'Summary TC'!$B45,'MemMon Actual'!E$14:E$36),0)+IF($B$8="Actuals + Projected",SUMIF('MemMon Total'!$B$10:$B$32,'Summary TC'!$B45,'MemMon Total'!E$10:E$32),0)</f>
        <v>0</v>
      </c>
      <c r="G47" s="621">
        <f>IF($B$8="Actuals only",SUMIF('MemMon Actual'!$B$14:$B$36,'Summary TC'!$B45,'MemMon Actual'!F$14:F$36),0)+IF($B$8="Actuals + Projected",SUMIF('MemMon Total'!$B$10:$B$32,'Summary TC'!$B45,'MemMon Total'!F$10:F$32),0)</f>
        <v>0</v>
      </c>
      <c r="H47" s="621">
        <f>IF($B$8="Actuals only",SUMIF('MemMon Actual'!$B$14:$B$36,'Summary TC'!$B45,'MemMon Actual'!G$14:G$36),0)+IF($B$8="Actuals + Projected",SUMIF('MemMon Total'!$B$10:$B$32,'Summary TC'!$B45,'MemMon Total'!G$10:G$32),0)</f>
        <v>0</v>
      </c>
      <c r="I47" s="621">
        <f>IF($B$8="Actuals only",SUMIF('MemMon Actual'!$B$14:$B$36,'Summary TC'!$B45,'MemMon Actual'!H$14:H$36),0)+IF($B$8="Actuals + Projected",SUMIF('MemMon Total'!$B$10:$B$32,'Summary TC'!$B45,'MemMon Total'!H$10:H$32),0)</f>
        <v>0</v>
      </c>
      <c r="J47" s="621">
        <f>IF($B$8="Actuals only",SUMIF('MemMon Actual'!$B$14:$B$36,'Summary TC'!$B45,'MemMon Actual'!I$14:I$36),0)+IF($B$8="Actuals + Projected",SUMIF('MemMon Total'!$B$10:$B$32,'Summary TC'!$B45,'MemMon Total'!I$10:I$32),0)</f>
        <v>0</v>
      </c>
      <c r="K47" s="621">
        <f>IF($B$8="Actuals only",SUMIF('MemMon Actual'!$B$14:$B$36,'Summary TC'!$B45,'MemMon Actual'!J$14:J$36),0)+IF($B$8="Actuals + Projected",SUMIF('MemMon Total'!$B$10:$B$32,'Summary TC'!$B45,'MemMon Total'!J$10:J$32),0)</f>
        <v>0</v>
      </c>
      <c r="L47" s="621">
        <f>IF($B$8="Actuals only",SUMIF('MemMon Actual'!$B$14:$B$36,'Summary TC'!$B45,'MemMon Actual'!K$14:K$36),0)+IF($B$8="Actuals + Projected",SUMIF('MemMon Total'!$B$10:$B$32,'Summary TC'!$B45,'MemMon Total'!K$10:K$32),0)</f>
        <v>0</v>
      </c>
      <c r="M47" s="621">
        <f>IF($B$8="Actuals only",SUMIF('MemMon Actual'!$B$14:$B$36,'Summary TC'!$B45,'MemMon Actual'!L$14:L$36),0)+IF($B$8="Actuals + Projected",SUMIF('MemMon Total'!$B$10:$B$32,'Summary TC'!$B45,'MemMon Total'!L$10:L$32),0)</f>
        <v>0</v>
      </c>
      <c r="N47" s="621">
        <f>IF($B$8="Actuals only",SUMIF('MemMon Actual'!$B$14:$B$36,'Summary TC'!$B45,'MemMon Actual'!M$14:M$36),0)+IF($B$8="Actuals + Projected",SUMIF('MemMon Total'!$B$10:$B$32,'Summary TC'!$B45,'MemMon Total'!M$10:M$32),0)</f>
        <v>0</v>
      </c>
      <c r="O47" s="621">
        <f>IF($B$8="Actuals only",SUMIF('MemMon Actual'!$B$14:$B$36,'Summary TC'!$B45,'MemMon Actual'!N$14:N$36),0)+IF($B$8="Actuals + Projected",SUMIF('MemMon Total'!$B$10:$B$32,'Summary TC'!$B45,'MemMon Total'!N$10:N$32),0)</f>
        <v>0</v>
      </c>
      <c r="P47" s="621">
        <f>IF($B$8="Actuals only",SUMIF('MemMon Actual'!$B$14:$B$36,'Summary TC'!$B45,'MemMon Actual'!O$14:O$36),0)+IF($B$8="Actuals + Projected",SUMIF('MemMon Total'!$B$10:$B$32,'Summary TC'!$B45,'MemMon Total'!O$10:O$32),0)</f>
        <v>0</v>
      </c>
      <c r="Q47" s="621">
        <f>IF($B$8="Actuals only",SUMIF('MemMon Actual'!$B$14:$B$36,'Summary TC'!$B45,'MemMon Actual'!P$14:P$36),0)+IF($B$8="Actuals + Projected",SUMIF('MemMon Total'!$B$10:$B$32,'Summary TC'!$B45,'MemMon Total'!P$10:P$32),0)</f>
        <v>0</v>
      </c>
      <c r="R47" s="621">
        <f>IF($B$8="Actuals only",SUMIF('MemMon Actual'!$B$14:$B$36,'Summary TC'!$B45,'MemMon Actual'!Q$14:Q$36),0)+IF($B$8="Actuals + Projected",SUMIF('MemMon Total'!$B$10:$B$32,'Summary TC'!$B45,'MemMon Total'!Q$10:Q$32),0)</f>
        <v>0</v>
      </c>
      <c r="S47" s="621">
        <f>IF($B$8="Actuals only",SUMIF('MemMon Actual'!$B$14:$B$36,'Summary TC'!$B45,'MemMon Actual'!R$14:R$36),0)+IF($B$8="Actuals + Projected",SUMIF('MemMon Total'!$B$10:$B$32,'Summary TC'!$B45,'MemMon Total'!R$10:R$32),0)</f>
        <v>0</v>
      </c>
      <c r="T47" s="621">
        <f>IF($B$8="Actuals only",SUMIF('MemMon Actual'!$B$14:$B$36,'Summary TC'!$B45,'MemMon Actual'!S$14:S$36),0)+IF($B$8="Actuals + Projected",SUMIF('MemMon Total'!$B$10:$B$32,'Summary TC'!$B45,'MemMon Total'!S$10:S$32),0)</f>
        <v>0</v>
      </c>
      <c r="U47" s="621">
        <f>IF($B$8="Actuals only",SUMIF('MemMon Actual'!$B$14:$B$36,'Summary TC'!$B45,'MemMon Actual'!T$14:T$36),0)+IF($B$8="Actuals + Projected",SUMIF('MemMon Total'!$B$10:$B$32,'Summary TC'!$B45,'MemMon Total'!T$10:T$32),0)</f>
        <v>0</v>
      </c>
      <c r="V47" s="621">
        <f>IF($B$8="Actuals only",SUMIF('MemMon Actual'!$B$14:$B$36,'Summary TC'!$B45,'MemMon Actual'!U$14:U$36),0)+IF($B$8="Actuals + Projected",SUMIF('MemMon Total'!$B$10:$B$32,'Summary TC'!$B45,'MemMon Total'!U$10:U$32),0)</f>
        <v>0</v>
      </c>
      <c r="W47" s="621">
        <f>IF($B$8="Actuals only",SUMIF('MemMon Actual'!$B$14:$B$36,'Summary TC'!$B45,'MemMon Actual'!V$14:V$36),0)+IF($B$8="Actuals + Projected",SUMIF('MemMon Total'!$B$10:$B$32,'Summary TC'!$B45,'MemMon Total'!V$10:V$32),0)</f>
        <v>0</v>
      </c>
      <c r="X47" s="621">
        <f>IF($B$8="Actuals only",SUMIF('MemMon Actual'!$B$14:$B$36,'Summary TC'!$B45,'MemMon Actual'!W$14:W$36),0)+IF($B$8="Actuals + Projected",SUMIF('MemMon Total'!$B$10:$B$32,'Summary TC'!$B45,'MemMon Total'!W$10:W$32),0)</f>
        <v>0</v>
      </c>
      <c r="Y47" s="621">
        <f>IF($B$8="Actuals only",SUMIF('MemMon Actual'!$B$14:$B$36,'Summary TC'!$B45,'MemMon Actual'!X$14:X$36),0)+IF($B$8="Actuals + Projected",SUMIF('MemMon Total'!$B$10:$B$32,'Summary TC'!$B45,'MemMon Total'!X$10:X$32),0)</f>
        <v>0</v>
      </c>
      <c r="Z47" s="621">
        <f>IF($B$8="Actuals only",SUMIF('MemMon Actual'!$B$14:$B$36,'Summary TC'!$B45,'MemMon Actual'!Y$14:Y$36),0)+IF($B$8="Actuals + Projected",SUMIF('MemMon Total'!$B$10:$B$32,'Summary TC'!$B45,'MemMon Total'!Y$10:Y$32),0)</f>
        <v>0</v>
      </c>
      <c r="AA47" s="621">
        <f>IF($B$8="Actuals only",SUMIF('MemMon Actual'!$B$14:$B$36,'Summary TC'!$B45,'MemMon Actual'!Z$14:Z$36),0)+IF($B$8="Actuals + Projected",SUMIF('MemMon Total'!$B$10:$B$32,'Summary TC'!$B45,'MemMon Total'!Z$10:Z$32),0)</f>
        <v>0</v>
      </c>
      <c r="AB47" s="621">
        <f>IF($B$8="Actuals only",SUMIF('MemMon Actual'!$B$14:$B$36,'Summary TC'!$B45,'MemMon Actual'!AA$14:AA$36),0)+IF($B$8="Actuals + Projected",SUMIF('MemMon Total'!$B$10:$B$32,'Summary TC'!$B45,'MemMon Total'!AA$10:AA$32),0)</f>
        <v>0</v>
      </c>
      <c r="AC47" s="621">
        <f>IF($B$8="Actuals only",SUMIF('MemMon Actual'!$B$14:$B$36,'Summary TC'!$B45,'MemMon Actual'!AB$14:AB$36),0)+IF($B$8="Actuals + Projected",SUMIF('MemMon Total'!$B$10:$B$32,'Summary TC'!$B45,'MemMon Total'!AB$10:AB$32),0)</f>
        <v>0</v>
      </c>
      <c r="AD47" s="621">
        <f>IF($B$8="Actuals only",SUMIF('MemMon Actual'!$B$14:$B$36,'Summary TC'!$B45,'MemMon Actual'!AC$14:AC$36),0)+IF($B$8="Actuals + Projected",SUMIF('MemMon Total'!$B$10:$B$32,'Summary TC'!$B45,'MemMon Total'!AC$10:AC$32),0)</f>
        <v>0</v>
      </c>
      <c r="AE47" s="621">
        <f>IF($B$8="Actuals only",SUMIF('MemMon Actual'!$B$14:$B$36,'Summary TC'!$B45,'MemMon Actual'!AD$14:AD$36),0)+IF($B$8="Actuals + Projected",SUMIF('MemMon Total'!$B$10:$B$32,'Summary TC'!$B45,'MemMon Total'!AD$10:AD$32),0)</f>
        <v>0</v>
      </c>
      <c r="AF47" s="621">
        <f>IF($B$8="Actuals only",SUMIF('MemMon Actual'!$B$14:$B$36,'Summary TC'!$B45,'MemMon Actual'!AE$14:AE$36),0)+IF($B$8="Actuals + Projected",SUMIF('MemMon Total'!$B$10:$B$32,'Summary TC'!$B45,'MemMon Total'!AE$10:AE$32),0)</f>
        <v>0</v>
      </c>
      <c r="AG47" s="621">
        <f>IF($B$8="Actuals only",SUMIF('MemMon Actual'!$B$14:$B$36,'Summary TC'!$B45,'MemMon Actual'!AF$14:AF$36),0)+IF($B$8="Actuals + Projected",SUMIF('MemMon Total'!$B$10:$B$32,'Summary TC'!$B45,'MemMon Total'!AF$10:AF$32),0)</f>
        <v>0</v>
      </c>
      <c r="AH47" s="654">
        <f>IF($B$8="Actuals only",SUMIF('MemMon Actual'!$B$14:$B$36,'Summary TC'!$B45,'MemMon Actual'!AG$14:AG$36),0)+IF($B$8="Actuals + Projected",SUMIF('MemMon Total'!$B$10:$B$32,'Summary TC'!$B45,'MemMon Total'!AG$10:AG$32),0)</f>
        <v>0</v>
      </c>
      <c r="AI47" s="663"/>
    </row>
    <row r="48" spans="2:35" hidden="1" x14ac:dyDescent="0.2">
      <c r="B48" s="591"/>
      <c r="C48" s="632"/>
      <c r="D48" s="515"/>
      <c r="E48" s="660"/>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2"/>
      <c r="AI48" s="663"/>
    </row>
    <row r="49" spans="2:35" hidden="1" x14ac:dyDescent="0.2">
      <c r="B49" s="591" t="str">
        <f>IFERROR(VLOOKUP(C49,'MEG Def'!$A$14:$B$19,2),"")</f>
        <v/>
      </c>
      <c r="C49" s="637"/>
      <c r="D49" s="638" t="s">
        <v>20</v>
      </c>
      <c r="E49" s="639">
        <f>E50*E51</f>
        <v>0</v>
      </c>
      <c r="F49" s="640">
        <f t="shared" ref="F49:AC49" si="16">F50*F51</f>
        <v>0</v>
      </c>
      <c r="G49" s="640">
        <f t="shared" si="16"/>
        <v>0</v>
      </c>
      <c r="H49" s="640">
        <f t="shared" si="16"/>
        <v>0</v>
      </c>
      <c r="I49" s="640">
        <f t="shared" si="16"/>
        <v>0</v>
      </c>
      <c r="J49" s="640">
        <f t="shared" si="16"/>
        <v>0</v>
      </c>
      <c r="K49" s="640">
        <f t="shared" si="16"/>
        <v>0</v>
      </c>
      <c r="L49" s="640">
        <f t="shared" si="16"/>
        <v>0</v>
      </c>
      <c r="M49" s="640">
        <f t="shared" si="16"/>
        <v>0</v>
      </c>
      <c r="N49" s="640">
        <f t="shared" si="16"/>
        <v>0</v>
      </c>
      <c r="O49" s="640">
        <f t="shared" si="16"/>
        <v>0</v>
      </c>
      <c r="P49" s="640">
        <f t="shared" si="16"/>
        <v>0</v>
      </c>
      <c r="Q49" s="640">
        <f t="shared" si="16"/>
        <v>0</v>
      </c>
      <c r="R49" s="640">
        <f t="shared" si="16"/>
        <v>0</v>
      </c>
      <c r="S49" s="640">
        <f t="shared" si="16"/>
        <v>0</v>
      </c>
      <c r="T49" s="640">
        <f t="shared" si="16"/>
        <v>0</v>
      </c>
      <c r="U49" s="640">
        <f t="shared" si="16"/>
        <v>0</v>
      </c>
      <c r="V49" s="640">
        <f t="shared" si="16"/>
        <v>0</v>
      </c>
      <c r="W49" s="640">
        <f t="shared" si="16"/>
        <v>0</v>
      </c>
      <c r="X49" s="640">
        <f t="shared" si="16"/>
        <v>0</v>
      </c>
      <c r="Y49" s="640">
        <f t="shared" si="16"/>
        <v>0</v>
      </c>
      <c r="Z49" s="640">
        <f t="shared" si="16"/>
        <v>0</v>
      </c>
      <c r="AA49" s="640">
        <f t="shared" si="16"/>
        <v>0</v>
      </c>
      <c r="AB49" s="640">
        <f t="shared" si="16"/>
        <v>0</v>
      </c>
      <c r="AC49" s="640">
        <f t="shared" si="16"/>
        <v>0</v>
      </c>
      <c r="AD49" s="640">
        <f t="shared" ref="AD49:AH49" si="17">AD50*AD51</f>
        <v>0</v>
      </c>
      <c r="AE49" s="640">
        <f t="shared" si="17"/>
        <v>0</v>
      </c>
      <c r="AF49" s="640">
        <f t="shared" si="17"/>
        <v>0</v>
      </c>
      <c r="AG49" s="640">
        <f t="shared" si="17"/>
        <v>0</v>
      </c>
      <c r="AH49" s="641">
        <f t="shared" si="17"/>
        <v>0</v>
      </c>
      <c r="AI49" s="663"/>
    </row>
    <row r="50" spans="2:35" s="643" customFormat="1" hidden="1" x14ac:dyDescent="0.2">
      <c r="B50" s="644"/>
      <c r="C50" s="645"/>
      <c r="D50" s="646" t="s">
        <v>21</v>
      </c>
      <c r="E50" s="647">
        <f>SUMIF('WOW PMPM &amp; Agg'!$B$10:$B$36,'Summary TC'!$B49,'WOW PMPM &amp; Agg'!D$10:D$36)</f>
        <v>0</v>
      </c>
      <c r="F50" s="648">
        <f>SUMIF('WOW PMPM &amp; Agg'!$B$10:$B$36,'Summary TC'!$B49,'WOW PMPM &amp; Agg'!E$10:E$36)</f>
        <v>0</v>
      </c>
      <c r="G50" s="648">
        <f>SUMIF('WOW PMPM &amp; Agg'!$B$10:$B$36,'Summary TC'!$B49,'WOW PMPM &amp; Agg'!F$10:F$36)</f>
        <v>0</v>
      </c>
      <c r="H50" s="648">
        <f>SUMIF('WOW PMPM &amp; Agg'!$B$10:$B$36,'Summary TC'!$B49,'WOW PMPM &amp; Agg'!G$10:G$36)</f>
        <v>0</v>
      </c>
      <c r="I50" s="648">
        <f>SUMIF('WOW PMPM &amp; Agg'!$B$10:$B$36,'Summary TC'!$B49,'WOW PMPM &amp; Agg'!H$10:H$36)</f>
        <v>0</v>
      </c>
      <c r="J50" s="648">
        <f>SUMIF('WOW PMPM &amp; Agg'!$B$10:$B$36,'Summary TC'!$B49,'WOW PMPM &amp; Agg'!I$10:I$36)</f>
        <v>0</v>
      </c>
      <c r="K50" s="648">
        <f>SUMIF('WOW PMPM &amp; Agg'!$B$10:$B$36,'Summary TC'!$B49,'WOW PMPM &amp; Agg'!J$10:J$36)</f>
        <v>0</v>
      </c>
      <c r="L50" s="648">
        <f>SUMIF('WOW PMPM &amp; Agg'!$B$10:$B$36,'Summary TC'!$B49,'WOW PMPM &amp; Agg'!K$10:K$36)</f>
        <v>0</v>
      </c>
      <c r="M50" s="648">
        <f>SUMIF('WOW PMPM &amp; Agg'!$B$10:$B$36,'Summary TC'!$B49,'WOW PMPM &amp; Agg'!L$10:L$36)</f>
        <v>0</v>
      </c>
      <c r="N50" s="648">
        <f>SUMIF('WOW PMPM &amp; Agg'!$B$10:$B$36,'Summary TC'!$B49,'WOW PMPM &amp; Agg'!M$10:M$36)</f>
        <v>0</v>
      </c>
      <c r="O50" s="648">
        <f>SUMIF('WOW PMPM &amp; Agg'!$B$10:$B$36,'Summary TC'!$B49,'WOW PMPM &amp; Agg'!N$10:N$36)</f>
        <v>0</v>
      </c>
      <c r="P50" s="648">
        <f>SUMIF('WOW PMPM &amp; Agg'!$B$10:$B$36,'Summary TC'!$B49,'WOW PMPM &amp; Agg'!O$10:O$36)</f>
        <v>0</v>
      </c>
      <c r="Q50" s="648">
        <f>SUMIF('WOW PMPM &amp; Agg'!$B$10:$B$36,'Summary TC'!$B49,'WOW PMPM &amp; Agg'!P$10:P$36)</f>
        <v>0</v>
      </c>
      <c r="R50" s="648">
        <f>SUMIF('WOW PMPM &amp; Agg'!$B$10:$B$36,'Summary TC'!$B49,'WOW PMPM &amp; Agg'!Q$10:Q$36)</f>
        <v>0</v>
      </c>
      <c r="S50" s="648">
        <f>SUMIF('WOW PMPM &amp; Agg'!$B$10:$B$36,'Summary TC'!$B49,'WOW PMPM &amp; Agg'!R$10:R$36)</f>
        <v>0</v>
      </c>
      <c r="T50" s="648">
        <f>SUMIF('WOW PMPM &amp; Agg'!$B$10:$B$36,'Summary TC'!$B49,'WOW PMPM &amp; Agg'!S$10:S$36)</f>
        <v>0</v>
      </c>
      <c r="U50" s="648">
        <f>SUMIF('WOW PMPM &amp; Agg'!$B$10:$B$36,'Summary TC'!$B49,'WOW PMPM &amp; Agg'!T$10:T$36)</f>
        <v>0</v>
      </c>
      <c r="V50" s="648">
        <f>SUMIF('WOW PMPM &amp; Agg'!$B$10:$B$36,'Summary TC'!$B49,'WOW PMPM &amp; Agg'!U$10:U$36)</f>
        <v>0</v>
      </c>
      <c r="W50" s="648">
        <f>SUMIF('WOW PMPM &amp; Agg'!$B$10:$B$36,'Summary TC'!$B49,'WOW PMPM &amp; Agg'!V$10:V$36)</f>
        <v>0</v>
      </c>
      <c r="X50" s="648">
        <f>SUMIF('WOW PMPM &amp; Agg'!$B$10:$B$36,'Summary TC'!$B49,'WOW PMPM &amp; Agg'!W$10:W$36)</f>
        <v>0</v>
      </c>
      <c r="Y50" s="648">
        <f>SUMIF('WOW PMPM &amp; Agg'!$B$10:$B$36,'Summary TC'!$B49,'WOW PMPM &amp; Agg'!X$10:X$36)</f>
        <v>0</v>
      </c>
      <c r="Z50" s="648">
        <f>SUMIF('WOW PMPM &amp; Agg'!$B$10:$B$36,'Summary TC'!$B49,'WOW PMPM &amp; Agg'!Y$10:Y$36)</f>
        <v>0</v>
      </c>
      <c r="AA50" s="648">
        <f>SUMIF('WOW PMPM &amp; Agg'!$B$10:$B$36,'Summary TC'!$B49,'WOW PMPM &amp; Agg'!Z$10:Z$36)</f>
        <v>0</v>
      </c>
      <c r="AB50" s="648">
        <f>SUMIF('WOW PMPM &amp; Agg'!$B$10:$B$36,'Summary TC'!$B49,'WOW PMPM &amp; Agg'!AA$10:AA$36)</f>
        <v>0</v>
      </c>
      <c r="AC50" s="648">
        <f>SUMIF('WOW PMPM &amp; Agg'!$B$10:$B$36,'Summary TC'!$B49,'WOW PMPM &amp; Agg'!AB$10:AB$36)</f>
        <v>0</v>
      </c>
      <c r="AD50" s="648">
        <f>SUMIF('WOW PMPM &amp; Agg'!$B$10:$B$36,'Summary TC'!$B49,'WOW PMPM &amp; Agg'!AC$10:AC$36)</f>
        <v>0</v>
      </c>
      <c r="AE50" s="648">
        <f>SUMIF('WOW PMPM &amp; Agg'!$B$10:$B$36,'Summary TC'!$B49,'WOW PMPM &amp; Agg'!AD$10:AD$36)</f>
        <v>0</v>
      </c>
      <c r="AF50" s="648">
        <f>SUMIF('WOW PMPM &amp; Agg'!$B$10:$B$36,'Summary TC'!$B49,'WOW PMPM &amp; Agg'!AE$10:AE$36)</f>
        <v>0</v>
      </c>
      <c r="AG50" s="648">
        <f>SUMIF('WOW PMPM &amp; Agg'!$B$10:$B$36,'Summary TC'!$B49,'WOW PMPM &amp; Agg'!AF$10:AF$36)</f>
        <v>0</v>
      </c>
      <c r="AH50" s="649">
        <f>SUMIF('WOW PMPM &amp; Agg'!$B$10:$B$36,'Summary TC'!$B49,'WOW PMPM &amp; Agg'!AG$10:AG$36)</f>
        <v>0</v>
      </c>
      <c r="AI50" s="664"/>
    </row>
    <row r="51" spans="2:35" hidden="1" x14ac:dyDescent="0.2">
      <c r="B51" s="658"/>
      <c r="C51" s="637"/>
      <c r="D51" s="580" t="s">
        <v>22</v>
      </c>
      <c r="E51" s="653">
        <f>IF($B$8="Actuals only",SUMIF('MemMon Actual'!$B$14:$B$36,'Summary TC'!$B49,'MemMon Actual'!D$14:D$36),0)+IF($B$8="Actuals + Projected",SUMIF('MemMon Total'!$B$10:$B$32,'Summary TC'!$B49,'MemMon Total'!D$10:D$32),0)</f>
        <v>0</v>
      </c>
      <c r="F51" s="621">
        <f>IF($B$8="Actuals only",SUMIF('MemMon Actual'!$B$14:$B$36,'Summary TC'!$B49,'MemMon Actual'!E$14:E$36),0)+IF($B$8="Actuals + Projected",SUMIF('MemMon Total'!$B$10:$B$32,'Summary TC'!$B49,'MemMon Total'!E$10:E$32),0)</f>
        <v>0</v>
      </c>
      <c r="G51" s="621">
        <f>IF($B$8="Actuals only",SUMIF('MemMon Actual'!$B$14:$B$36,'Summary TC'!$B49,'MemMon Actual'!F$14:F$36),0)+IF($B$8="Actuals + Projected",SUMIF('MemMon Total'!$B$10:$B$32,'Summary TC'!$B49,'MemMon Total'!F$10:F$32),0)</f>
        <v>0</v>
      </c>
      <c r="H51" s="621">
        <f>IF($B$8="Actuals only",SUMIF('MemMon Actual'!$B$14:$B$36,'Summary TC'!$B49,'MemMon Actual'!G$14:G$36),0)+IF($B$8="Actuals + Projected",SUMIF('MemMon Total'!$B$10:$B$32,'Summary TC'!$B49,'MemMon Total'!G$10:G$32),0)</f>
        <v>0</v>
      </c>
      <c r="I51" s="621">
        <f>IF($B$8="Actuals only",SUMIF('MemMon Actual'!$B$14:$B$36,'Summary TC'!$B49,'MemMon Actual'!H$14:H$36),0)+IF($B$8="Actuals + Projected",SUMIF('MemMon Total'!$B$10:$B$32,'Summary TC'!$B49,'MemMon Total'!H$10:H$32),0)</f>
        <v>0</v>
      </c>
      <c r="J51" s="621">
        <f>IF($B$8="Actuals only",SUMIF('MemMon Actual'!$B$14:$B$36,'Summary TC'!$B49,'MemMon Actual'!I$14:I$36),0)+IF($B$8="Actuals + Projected",SUMIF('MemMon Total'!$B$10:$B$32,'Summary TC'!$B49,'MemMon Total'!I$10:I$32),0)</f>
        <v>0</v>
      </c>
      <c r="K51" s="621">
        <f>IF($B$8="Actuals only",SUMIF('MemMon Actual'!$B$14:$B$36,'Summary TC'!$B49,'MemMon Actual'!J$14:J$36),0)+IF($B$8="Actuals + Projected",SUMIF('MemMon Total'!$B$10:$B$32,'Summary TC'!$B49,'MemMon Total'!J$10:J$32),0)</f>
        <v>0</v>
      </c>
      <c r="L51" s="621">
        <f>IF($B$8="Actuals only",SUMIF('MemMon Actual'!$B$14:$B$36,'Summary TC'!$B49,'MemMon Actual'!K$14:K$36),0)+IF($B$8="Actuals + Projected",SUMIF('MemMon Total'!$B$10:$B$32,'Summary TC'!$B49,'MemMon Total'!K$10:K$32),0)</f>
        <v>0</v>
      </c>
      <c r="M51" s="621">
        <f>IF($B$8="Actuals only",SUMIF('MemMon Actual'!$B$14:$B$36,'Summary TC'!$B49,'MemMon Actual'!L$14:L$36),0)+IF($B$8="Actuals + Projected",SUMIF('MemMon Total'!$B$10:$B$32,'Summary TC'!$B49,'MemMon Total'!L$10:L$32),0)</f>
        <v>0</v>
      </c>
      <c r="N51" s="621">
        <f>IF($B$8="Actuals only",SUMIF('MemMon Actual'!$B$14:$B$36,'Summary TC'!$B49,'MemMon Actual'!M$14:M$36),0)+IF($B$8="Actuals + Projected",SUMIF('MemMon Total'!$B$10:$B$32,'Summary TC'!$B49,'MemMon Total'!M$10:M$32),0)</f>
        <v>0</v>
      </c>
      <c r="O51" s="621">
        <f>IF($B$8="Actuals only",SUMIF('MemMon Actual'!$B$14:$B$36,'Summary TC'!$B49,'MemMon Actual'!N$14:N$36),0)+IF($B$8="Actuals + Projected",SUMIF('MemMon Total'!$B$10:$B$32,'Summary TC'!$B49,'MemMon Total'!N$10:N$32),0)</f>
        <v>0</v>
      </c>
      <c r="P51" s="621">
        <f>IF($B$8="Actuals only",SUMIF('MemMon Actual'!$B$14:$B$36,'Summary TC'!$B49,'MemMon Actual'!O$14:O$36),0)+IF($B$8="Actuals + Projected",SUMIF('MemMon Total'!$B$10:$B$32,'Summary TC'!$B49,'MemMon Total'!O$10:O$32),0)</f>
        <v>0</v>
      </c>
      <c r="Q51" s="621">
        <f>IF($B$8="Actuals only",SUMIF('MemMon Actual'!$B$14:$B$36,'Summary TC'!$B49,'MemMon Actual'!P$14:P$36),0)+IF($B$8="Actuals + Projected",SUMIF('MemMon Total'!$B$10:$B$32,'Summary TC'!$B49,'MemMon Total'!P$10:P$32),0)</f>
        <v>0</v>
      </c>
      <c r="R51" s="621">
        <f>IF($B$8="Actuals only",SUMIF('MemMon Actual'!$B$14:$B$36,'Summary TC'!$B49,'MemMon Actual'!Q$14:Q$36),0)+IF($B$8="Actuals + Projected",SUMIF('MemMon Total'!$B$10:$B$32,'Summary TC'!$B49,'MemMon Total'!Q$10:Q$32),0)</f>
        <v>0</v>
      </c>
      <c r="S51" s="621">
        <f>IF($B$8="Actuals only",SUMIF('MemMon Actual'!$B$14:$B$36,'Summary TC'!$B49,'MemMon Actual'!R$14:R$36),0)+IF($B$8="Actuals + Projected",SUMIF('MemMon Total'!$B$10:$B$32,'Summary TC'!$B49,'MemMon Total'!R$10:R$32),0)</f>
        <v>0</v>
      </c>
      <c r="T51" s="621">
        <f>IF($B$8="Actuals only",SUMIF('MemMon Actual'!$B$14:$B$36,'Summary TC'!$B49,'MemMon Actual'!S$14:S$36),0)+IF($B$8="Actuals + Projected",SUMIF('MemMon Total'!$B$10:$B$32,'Summary TC'!$B49,'MemMon Total'!S$10:S$32),0)</f>
        <v>0</v>
      </c>
      <c r="U51" s="621">
        <f>IF($B$8="Actuals only",SUMIF('MemMon Actual'!$B$14:$B$36,'Summary TC'!$B49,'MemMon Actual'!T$14:T$36),0)+IF($B$8="Actuals + Projected",SUMIF('MemMon Total'!$B$10:$B$32,'Summary TC'!$B49,'MemMon Total'!T$10:T$32),0)</f>
        <v>0</v>
      </c>
      <c r="V51" s="621">
        <f>IF($B$8="Actuals only",SUMIF('MemMon Actual'!$B$14:$B$36,'Summary TC'!$B49,'MemMon Actual'!U$14:U$36),0)+IF($B$8="Actuals + Projected",SUMIF('MemMon Total'!$B$10:$B$32,'Summary TC'!$B49,'MemMon Total'!U$10:U$32),0)</f>
        <v>0</v>
      </c>
      <c r="W51" s="621">
        <f>IF($B$8="Actuals only",SUMIF('MemMon Actual'!$B$14:$B$36,'Summary TC'!$B49,'MemMon Actual'!V$14:V$36),0)+IF($B$8="Actuals + Projected",SUMIF('MemMon Total'!$B$10:$B$32,'Summary TC'!$B49,'MemMon Total'!V$10:V$32),0)</f>
        <v>0</v>
      </c>
      <c r="X51" s="621">
        <f>IF($B$8="Actuals only",SUMIF('MemMon Actual'!$B$14:$B$36,'Summary TC'!$B49,'MemMon Actual'!W$14:W$36),0)+IF($B$8="Actuals + Projected",SUMIF('MemMon Total'!$B$10:$B$32,'Summary TC'!$B49,'MemMon Total'!W$10:W$32),0)</f>
        <v>0</v>
      </c>
      <c r="Y51" s="621">
        <f>IF($B$8="Actuals only",SUMIF('MemMon Actual'!$B$14:$B$36,'Summary TC'!$B49,'MemMon Actual'!X$14:X$36),0)+IF($B$8="Actuals + Projected",SUMIF('MemMon Total'!$B$10:$B$32,'Summary TC'!$B49,'MemMon Total'!X$10:X$32),0)</f>
        <v>0</v>
      </c>
      <c r="Z51" s="621">
        <f>IF($B$8="Actuals only",SUMIF('MemMon Actual'!$B$14:$B$36,'Summary TC'!$B49,'MemMon Actual'!Y$14:Y$36),0)+IF($B$8="Actuals + Projected",SUMIF('MemMon Total'!$B$10:$B$32,'Summary TC'!$B49,'MemMon Total'!Y$10:Y$32),0)</f>
        <v>0</v>
      </c>
      <c r="AA51" s="621">
        <f>IF($B$8="Actuals only",SUMIF('MemMon Actual'!$B$14:$B$36,'Summary TC'!$B49,'MemMon Actual'!Z$14:Z$36),0)+IF($B$8="Actuals + Projected",SUMIF('MemMon Total'!$B$10:$B$32,'Summary TC'!$B49,'MemMon Total'!Z$10:Z$32),0)</f>
        <v>0</v>
      </c>
      <c r="AB51" s="621">
        <f>IF($B$8="Actuals only",SUMIF('MemMon Actual'!$B$14:$B$36,'Summary TC'!$B49,'MemMon Actual'!AA$14:AA$36),0)+IF($B$8="Actuals + Projected",SUMIF('MemMon Total'!$B$10:$B$32,'Summary TC'!$B49,'MemMon Total'!AA$10:AA$32),0)</f>
        <v>0</v>
      </c>
      <c r="AC51" s="621">
        <f>IF($B$8="Actuals only",SUMIF('MemMon Actual'!$B$14:$B$36,'Summary TC'!$B49,'MemMon Actual'!AB$14:AB$36),0)+IF($B$8="Actuals + Projected",SUMIF('MemMon Total'!$B$10:$B$32,'Summary TC'!$B49,'MemMon Total'!AB$10:AB$32),0)</f>
        <v>0</v>
      </c>
      <c r="AD51" s="621">
        <f>IF($B$8="Actuals only",SUMIF('MemMon Actual'!$B$14:$B$36,'Summary TC'!$B49,'MemMon Actual'!AC$14:AC$36),0)+IF($B$8="Actuals + Projected",SUMIF('MemMon Total'!$B$10:$B$32,'Summary TC'!$B49,'MemMon Total'!AC$10:AC$32),0)</f>
        <v>0</v>
      </c>
      <c r="AE51" s="621">
        <f>IF($B$8="Actuals only",SUMIF('MemMon Actual'!$B$14:$B$36,'Summary TC'!$B49,'MemMon Actual'!AD$14:AD$36),0)+IF($B$8="Actuals + Projected",SUMIF('MemMon Total'!$B$10:$B$32,'Summary TC'!$B49,'MemMon Total'!AD$10:AD$32),0)</f>
        <v>0</v>
      </c>
      <c r="AF51" s="621">
        <f>IF($B$8="Actuals only",SUMIF('MemMon Actual'!$B$14:$B$36,'Summary TC'!$B49,'MemMon Actual'!AE$14:AE$36),0)+IF($B$8="Actuals + Projected",SUMIF('MemMon Total'!$B$10:$B$32,'Summary TC'!$B49,'MemMon Total'!AE$10:AE$32),0)</f>
        <v>0</v>
      </c>
      <c r="AG51" s="621">
        <f>IF($B$8="Actuals only",SUMIF('MemMon Actual'!$B$14:$B$36,'Summary TC'!$B49,'MemMon Actual'!AF$14:AF$36),0)+IF($B$8="Actuals + Projected",SUMIF('MemMon Total'!$B$10:$B$32,'Summary TC'!$B49,'MemMon Total'!AF$10:AF$32),0)</f>
        <v>0</v>
      </c>
      <c r="AH51" s="654">
        <f>IF($B$8="Actuals only",SUMIF('MemMon Actual'!$B$14:$B$36,'Summary TC'!$B49,'MemMon Actual'!AG$14:AG$36),0)+IF($B$8="Actuals + Projected",SUMIF('MemMon Total'!$B$10:$B$32,'Summary TC'!$B49,'MemMon Total'!AG$10:AG$32),0)</f>
        <v>0</v>
      </c>
      <c r="AI51" s="663"/>
    </row>
    <row r="52" spans="2:35" hidden="1" x14ac:dyDescent="0.2">
      <c r="B52" s="591"/>
      <c r="C52" s="632"/>
      <c r="D52" s="515"/>
      <c r="E52" s="660"/>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2"/>
      <c r="AI52" s="663"/>
    </row>
    <row r="53" spans="2:35" hidden="1" x14ac:dyDescent="0.2">
      <c r="B53" s="591" t="str">
        <f>IFERROR(VLOOKUP(C53,'MEG Def'!$A$14:$B$19,2),"")</f>
        <v/>
      </c>
      <c r="C53" s="637"/>
      <c r="D53" s="638" t="s">
        <v>20</v>
      </c>
      <c r="E53" s="639">
        <f>E54*E55</f>
        <v>0</v>
      </c>
      <c r="F53" s="640">
        <f t="shared" ref="F53:AC53" si="18">F54*F55</f>
        <v>0</v>
      </c>
      <c r="G53" s="640">
        <f t="shared" si="18"/>
        <v>0</v>
      </c>
      <c r="H53" s="640">
        <f t="shared" si="18"/>
        <v>0</v>
      </c>
      <c r="I53" s="640">
        <f t="shared" si="18"/>
        <v>0</v>
      </c>
      <c r="J53" s="640">
        <f t="shared" si="18"/>
        <v>0</v>
      </c>
      <c r="K53" s="640">
        <f t="shared" si="18"/>
        <v>0</v>
      </c>
      <c r="L53" s="640">
        <f t="shared" si="18"/>
        <v>0</v>
      </c>
      <c r="M53" s="640">
        <f t="shared" si="18"/>
        <v>0</v>
      </c>
      <c r="N53" s="640">
        <f t="shared" si="18"/>
        <v>0</v>
      </c>
      <c r="O53" s="640">
        <f t="shared" si="18"/>
        <v>0</v>
      </c>
      <c r="P53" s="640">
        <f t="shared" si="18"/>
        <v>0</v>
      </c>
      <c r="Q53" s="640">
        <f t="shared" si="18"/>
        <v>0</v>
      </c>
      <c r="R53" s="640">
        <f t="shared" si="18"/>
        <v>0</v>
      </c>
      <c r="S53" s="640">
        <f t="shared" si="18"/>
        <v>0</v>
      </c>
      <c r="T53" s="640">
        <f t="shared" si="18"/>
        <v>0</v>
      </c>
      <c r="U53" s="640">
        <f t="shared" si="18"/>
        <v>0</v>
      </c>
      <c r="V53" s="640">
        <f t="shared" si="18"/>
        <v>0</v>
      </c>
      <c r="W53" s="640">
        <f t="shared" si="18"/>
        <v>0</v>
      </c>
      <c r="X53" s="640">
        <f t="shared" si="18"/>
        <v>0</v>
      </c>
      <c r="Y53" s="640">
        <f t="shared" si="18"/>
        <v>0</v>
      </c>
      <c r="Z53" s="640">
        <f t="shared" si="18"/>
        <v>0</v>
      </c>
      <c r="AA53" s="640">
        <f t="shared" si="18"/>
        <v>0</v>
      </c>
      <c r="AB53" s="640">
        <f t="shared" si="18"/>
        <v>0</v>
      </c>
      <c r="AC53" s="640">
        <f t="shared" si="18"/>
        <v>0</v>
      </c>
      <c r="AD53" s="640">
        <f t="shared" ref="AD53:AH53" si="19">AD54*AD55</f>
        <v>0</v>
      </c>
      <c r="AE53" s="640">
        <f t="shared" si="19"/>
        <v>0</v>
      </c>
      <c r="AF53" s="640">
        <f t="shared" si="19"/>
        <v>0</v>
      </c>
      <c r="AG53" s="640">
        <f t="shared" si="19"/>
        <v>0</v>
      </c>
      <c r="AH53" s="641">
        <f t="shared" si="19"/>
        <v>0</v>
      </c>
      <c r="AI53" s="663"/>
    </row>
    <row r="54" spans="2:35" s="643" customFormat="1" hidden="1" x14ac:dyDescent="0.2">
      <c r="B54" s="644"/>
      <c r="C54" s="645"/>
      <c r="D54" s="646" t="s">
        <v>21</v>
      </c>
      <c r="E54" s="647">
        <f>SUMIF('WOW PMPM &amp; Agg'!$B$10:$B$36,'Summary TC'!$B53,'WOW PMPM &amp; Agg'!D$10:D$36)</f>
        <v>0</v>
      </c>
      <c r="F54" s="648">
        <f>SUMIF('WOW PMPM &amp; Agg'!$B$10:$B$36,'Summary TC'!$B53,'WOW PMPM &amp; Agg'!E$10:E$36)</f>
        <v>0</v>
      </c>
      <c r="G54" s="648">
        <f>SUMIF('WOW PMPM &amp; Agg'!$B$10:$B$36,'Summary TC'!$B53,'WOW PMPM &amp; Agg'!F$10:F$36)</f>
        <v>0</v>
      </c>
      <c r="H54" s="648">
        <f>SUMIF('WOW PMPM &amp; Agg'!$B$10:$B$36,'Summary TC'!$B53,'WOW PMPM &amp; Agg'!G$10:G$36)</f>
        <v>0</v>
      </c>
      <c r="I54" s="648">
        <f>SUMIF('WOW PMPM &amp; Agg'!$B$10:$B$36,'Summary TC'!$B53,'WOW PMPM &amp; Agg'!H$10:H$36)</f>
        <v>0</v>
      </c>
      <c r="J54" s="648">
        <f>SUMIF('WOW PMPM &amp; Agg'!$B$10:$B$36,'Summary TC'!$B53,'WOW PMPM &amp; Agg'!I$10:I$36)</f>
        <v>0</v>
      </c>
      <c r="K54" s="648">
        <f>SUMIF('WOW PMPM &amp; Agg'!$B$10:$B$36,'Summary TC'!$B53,'WOW PMPM &amp; Agg'!J$10:J$36)</f>
        <v>0</v>
      </c>
      <c r="L54" s="648">
        <f>SUMIF('WOW PMPM &amp; Agg'!$B$10:$B$36,'Summary TC'!$B53,'WOW PMPM &amp; Agg'!K$10:K$36)</f>
        <v>0</v>
      </c>
      <c r="M54" s="648">
        <f>SUMIF('WOW PMPM &amp; Agg'!$B$10:$B$36,'Summary TC'!$B53,'WOW PMPM &amp; Agg'!L$10:L$36)</f>
        <v>0</v>
      </c>
      <c r="N54" s="648">
        <f>SUMIF('WOW PMPM &amp; Agg'!$B$10:$B$36,'Summary TC'!$B53,'WOW PMPM &amp; Agg'!M$10:M$36)</f>
        <v>0</v>
      </c>
      <c r="O54" s="648">
        <f>SUMIF('WOW PMPM &amp; Agg'!$B$10:$B$36,'Summary TC'!$B53,'WOW PMPM &amp; Agg'!N$10:N$36)</f>
        <v>0</v>
      </c>
      <c r="P54" s="648">
        <f>SUMIF('WOW PMPM &amp; Agg'!$B$10:$B$36,'Summary TC'!$B53,'WOW PMPM &amp; Agg'!O$10:O$36)</f>
        <v>0</v>
      </c>
      <c r="Q54" s="648">
        <f>SUMIF('WOW PMPM &amp; Agg'!$B$10:$B$36,'Summary TC'!$B53,'WOW PMPM &amp; Agg'!P$10:P$36)</f>
        <v>0</v>
      </c>
      <c r="R54" s="648">
        <f>SUMIF('WOW PMPM &amp; Agg'!$B$10:$B$36,'Summary TC'!$B53,'WOW PMPM &amp; Agg'!Q$10:Q$36)</f>
        <v>0</v>
      </c>
      <c r="S54" s="648">
        <f>SUMIF('WOW PMPM &amp; Agg'!$B$10:$B$36,'Summary TC'!$B53,'WOW PMPM &amp; Agg'!R$10:R$36)</f>
        <v>0</v>
      </c>
      <c r="T54" s="648">
        <f>SUMIF('WOW PMPM &amp; Agg'!$B$10:$B$36,'Summary TC'!$B53,'WOW PMPM &amp; Agg'!S$10:S$36)</f>
        <v>0</v>
      </c>
      <c r="U54" s="648">
        <f>SUMIF('WOW PMPM &amp; Agg'!$B$10:$B$36,'Summary TC'!$B53,'WOW PMPM &amp; Agg'!T$10:T$36)</f>
        <v>0</v>
      </c>
      <c r="V54" s="648">
        <f>SUMIF('WOW PMPM &amp; Agg'!$B$10:$B$36,'Summary TC'!$B53,'WOW PMPM &amp; Agg'!U$10:U$36)</f>
        <v>0</v>
      </c>
      <c r="W54" s="648">
        <f>SUMIF('WOW PMPM &amp; Agg'!$B$10:$B$36,'Summary TC'!$B53,'WOW PMPM &amp; Agg'!V$10:V$36)</f>
        <v>0</v>
      </c>
      <c r="X54" s="648">
        <f>SUMIF('WOW PMPM &amp; Agg'!$B$10:$B$36,'Summary TC'!$B53,'WOW PMPM &amp; Agg'!W$10:W$36)</f>
        <v>0</v>
      </c>
      <c r="Y54" s="648">
        <f>SUMIF('WOW PMPM &amp; Agg'!$B$10:$B$36,'Summary TC'!$B53,'WOW PMPM &amp; Agg'!X$10:X$36)</f>
        <v>0</v>
      </c>
      <c r="Z54" s="648">
        <f>SUMIF('WOW PMPM &amp; Agg'!$B$10:$B$36,'Summary TC'!$B53,'WOW PMPM &amp; Agg'!Y$10:Y$36)</f>
        <v>0</v>
      </c>
      <c r="AA54" s="648">
        <f>SUMIF('WOW PMPM &amp; Agg'!$B$10:$B$36,'Summary TC'!$B53,'WOW PMPM &amp; Agg'!Z$10:Z$36)</f>
        <v>0</v>
      </c>
      <c r="AB54" s="648">
        <f>SUMIF('WOW PMPM &amp; Agg'!$B$10:$B$36,'Summary TC'!$B53,'WOW PMPM &amp; Agg'!AA$10:AA$36)</f>
        <v>0</v>
      </c>
      <c r="AC54" s="648">
        <f>SUMIF('WOW PMPM &amp; Agg'!$B$10:$B$36,'Summary TC'!$B53,'WOW PMPM &amp; Agg'!AB$10:AB$36)</f>
        <v>0</v>
      </c>
      <c r="AD54" s="648">
        <f>SUMIF('WOW PMPM &amp; Agg'!$B$10:$B$36,'Summary TC'!$B53,'WOW PMPM &amp; Agg'!AC$10:AC$36)</f>
        <v>0</v>
      </c>
      <c r="AE54" s="648">
        <f>SUMIF('WOW PMPM &amp; Agg'!$B$10:$B$36,'Summary TC'!$B53,'WOW PMPM &amp; Agg'!AD$10:AD$36)</f>
        <v>0</v>
      </c>
      <c r="AF54" s="648">
        <f>SUMIF('WOW PMPM &amp; Agg'!$B$10:$B$36,'Summary TC'!$B53,'WOW PMPM &amp; Agg'!AE$10:AE$36)</f>
        <v>0</v>
      </c>
      <c r="AG54" s="648">
        <f>SUMIF('WOW PMPM &amp; Agg'!$B$10:$B$36,'Summary TC'!$B53,'WOW PMPM &amp; Agg'!AF$10:AF$36)</f>
        <v>0</v>
      </c>
      <c r="AH54" s="649">
        <f>SUMIF('WOW PMPM &amp; Agg'!$B$10:$B$36,'Summary TC'!$B53,'WOW PMPM &amp; Agg'!AG$10:AG$36)</f>
        <v>0</v>
      </c>
      <c r="AI54" s="664"/>
    </row>
    <row r="55" spans="2:35" hidden="1" x14ac:dyDescent="0.2">
      <c r="B55" s="658"/>
      <c r="C55" s="637"/>
      <c r="D55" s="580" t="s">
        <v>22</v>
      </c>
      <c r="E55" s="653">
        <f>IF($B$8="Actuals only",SUMIF('MemMon Actual'!$B$14:$B$36,'Summary TC'!$B53,'MemMon Actual'!D$14:D$36),0)+IF($B$8="Actuals + Projected",SUMIF('MemMon Total'!$B$10:$B$32,'Summary TC'!$B53,'MemMon Total'!D$10:D$32),0)</f>
        <v>0</v>
      </c>
      <c r="F55" s="621">
        <f>IF($B$8="Actuals only",SUMIF('MemMon Actual'!$B$14:$B$36,'Summary TC'!$B53,'MemMon Actual'!E$14:E$36),0)+IF($B$8="Actuals + Projected",SUMIF('MemMon Total'!$B$10:$B$32,'Summary TC'!$B53,'MemMon Total'!E$10:E$32),0)</f>
        <v>0</v>
      </c>
      <c r="G55" s="621">
        <f>IF($B$8="Actuals only",SUMIF('MemMon Actual'!$B$14:$B$36,'Summary TC'!$B53,'MemMon Actual'!F$14:F$36),0)+IF($B$8="Actuals + Projected",SUMIF('MemMon Total'!$B$10:$B$32,'Summary TC'!$B53,'MemMon Total'!F$10:F$32),0)</f>
        <v>0</v>
      </c>
      <c r="H55" s="621">
        <f>IF($B$8="Actuals only",SUMIF('MemMon Actual'!$B$14:$B$36,'Summary TC'!$B53,'MemMon Actual'!G$14:G$36),0)+IF($B$8="Actuals + Projected",SUMIF('MemMon Total'!$B$10:$B$32,'Summary TC'!$B53,'MemMon Total'!G$10:G$32),0)</f>
        <v>0</v>
      </c>
      <c r="I55" s="621">
        <f>IF($B$8="Actuals only",SUMIF('MemMon Actual'!$B$14:$B$36,'Summary TC'!$B53,'MemMon Actual'!H$14:H$36),0)+IF($B$8="Actuals + Projected",SUMIF('MemMon Total'!$B$10:$B$32,'Summary TC'!$B53,'MemMon Total'!H$10:H$32),0)</f>
        <v>0</v>
      </c>
      <c r="J55" s="621">
        <f>IF($B$8="Actuals only",SUMIF('MemMon Actual'!$B$14:$B$36,'Summary TC'!$B53,'MemMon Actual'!I$14:I$36),0)+IF($B$8="Actuals + Projected",SUMIF('MemMon Total'!$B$10:$B$32,'Summary TC'!$B53,'MemMon Total'!I$10:I$32),0)</f>
        <v>0</v>
      </c>
      <c r="K55" s="621">
        <f>IF($B$8="Actuals only",SUMIF('MemMon Actual'!$B$14:$B$36,'Summary TC'!$B53,'MemMon Actual'!J$14:J$36),0)+IF($B$8="Actuals + Projected",SUMIF('MemMon Total'!$B$10:$B$32,'Summary TC'!$B53,'MemMon Total'!J$10:J$32),0)</f>
        <v>0</v>
      </c>
      <c r="L55" s="621">
        <f>IF($B$8="Actuals only",SUMIF('MemMon Actual'!$B$14:$B$36,'Summary TC'!$B53,'MemMon Actual'!K$14:K$36),0)+IF($B$8="Actuals + Projected",SUMIF('MemMon Total'!$B$10:$B$32,'Summary TC'!$B53,'MemMon Total'!K$10:K$32),0)</f>
        <v>0</v>
      </c>
      <c r="M55" s="621">
        <f>IF($B$8="Actuals only",SUMIF('MemMon Actual'!$B$14:$B$36,'Summary TC'!$B53,'MemMon Actual'!L$14:L$36),0)+IF($B$8="Actuals + Projected",SUMIF('MemMon Total'!$B$10:$B$32,'Summary TC'!$B53,'MemMon Total'!L$10:L$32),0)</f>
        <v>0</v>
      </c>
      <c r="N55" s="621">
        <f>IF($B$8="Actuals only",SUMIF('MemMon Actual'!$B$14:$B$36,'Summary TC'!$B53,'MemMon Actual'!M$14:M$36),0)+IF($B$8="Actuals + Projected",SUMIF('MemMon Total'!$B$10:$B$32,'Summary TC'!$B53,'MemMon Total'!M$10:M$32),0)</f>
        <v>0</v>
      </c>
      <c r="O55" s="621">
        <f>IF($B$8="Actuals only",SUMIF('MemMon Actual'!$B$14:$B$36,'Summary TC'!$B53,'MemMon Actual'!N$14:N$36),0)+IF($B$8="Actuals + Projected",SUMIF('MemMon Total'!$B$10:$B$32,'Summary TC'!$B53,'MemMon Total'!N$10:N$32),0)</f>
        <v>0</v>
      </c>
      <c r="P55" s="621">
        <f>IF($B$8="Actuals only",SUMIF('MemMon Actual'!$B$14:$B$36,'Summary TC'!$B53,'MemMon Actual'!O$14:O$36),0)+IF($B$8="Actuals + Projected",SUMIF('MemMon Total'!$B$10:$B$32,'Summary TC'!$B53,'MemMon Total'!O$10:O$32),0)</f>
        <v>0</v>
      </c>
      <c r="Q55" s="621">
        <f>IF($B$8="Actuals only",SUMIF('MemMon Actual'!$B$14:$B$36,'Summary TC'!$B53,'MemMon Actual'!P$14:P$36),0)+IF($B$8="Actuals + Projected",SUMIF('MemMon Total'!$B$10:$B$32,'Summary TC'!$B53,'MemMon Total'!P$10:P$32),0)</f>
        <v>0</v>
      </c>
      <c r="R55" s="621">
        <f>IF($B$8="Actuals only",SUMIF('MemMon Actual'!$B$14:$B$36,'Summary TC'!$B53,'MemMon Actual'!Q$14:Q$36),0)+IF($B$8="Actuals + Projected",SUMIF('MemMon Total'!$B$10:$B$32,'Summary TC'!$B53,'MemMon Total'!Q$10:Q$32),0)</f>
        <v>0</v>
      </c>
      <c r="S55" s="621">
        <f>IF($B$8="Actuals only",SUMIF('MemMon Actual'!$B$14:$B$36,'Summary TC'!$B53,'MemMon Actual'!R$14:R$36),0)+IF($B$8="Actuals + Projected",SUMIF('MemMon Total'!$B$10:$B$32,'Summary TC'!$B53,'MemMon Total'!R$10:R$32),0)</f>
        <v>0</v>
      </c>
      <c r="T55" s="621">
        <f>IF($B$8="Actuals only",SUMIF('MemMon Actual'!$B$14:$B$36,'Summary TC'!$B53,'MemMon Actual'!S$14:S$36),0)+IF($B$8="Actuals + Projected",SUMIF('MemMon Total'!$B$10:$B$32,'Summary TC'!$B53,'MemMon Total'!S$10:S$32),0)</f>
        <v>0</v>
      </c>
      <c r="U55" s="621">
        <f>IF($B$8="Actuals only",SUMIF('MemMon Actual'!$B$14:$B$36,'Summary TC'!$B53,'MemMon Actual'!T$14:T$36),0)+IF($B$8="Actuals + Projected",SUMIF('MemMon Total'!$B$10:$B$32,'Summary TC'!$B53,'MemMon Total'!T$10:T$32),0)</f>
        <v>0</v>
      </c>
      <c r="V55" s="621">
        <f>IF($B$8="Actuals only",SUMIF('MemMon Actual'!$B$14:$B$36,'Summary TC'!$B53,'MemMon Actual'!U$14:U$36),0)+IF($B$8="Actuals + Projected",SUMIF('MemMon Total'!$B$10:$B$32,'Summary TC'!$B53,'MemMon Total'!U$10:U$32),0)</f>
        <v>0</v>
      </c>
      <c r="W55" s="621">
        <f>IF($B$8="Actuals only",SUMIF('MemMon Actual'!$B$14:$B$36,'Summary TC'!$B53,'MemMon Actual'!V$14:V$36),0)+IF($B$8="Actuals + Projected",SUMIF('MemMon Total'!$B$10:$B$32,'Summary TC'!$B53,'MemMon Total'!V$10:V$32),0)</f>
        <v>0</v>
      </c>
      <c r="X55" s="621">
        <f>IF($B$8="Actuals only",SUMIF('MemMon Actual'!$B$14:$B$36,'Summary TC'!$B53,'MemMon Actual'!W$14:W$36),0)+IF($B$8="Actuals + Projected",SUMIF('MemMon Total'!$B$10:$B$32,'Summary TC'!$B53,'MemMon Total'!W$10:W$32),0)</f>
        <v>0</v>
      </c>
      <c r="Y55" s="621">
        <f>IF($B$8="Actuals only",SUMIF('MemMon Actual'!$B$14:$B$36,'Summary TC'!$B53,'MemMon Actual'!X$14:X$36),0)+IF($B$8="Actuals + Projected",SUMIF('MemMon Total'!$B$10:$B$32,'Summary TC'!$B53,'MemMon Total'!X$10:X$32),0)</f>
        <v>0</v>
      </c>
      <c r="Z55" s="621">
        <f>IF($B$8="Actuals only",SUMIF('MemMon Actual'!$B$14:$B$36,'Summary TC'!$B53,'MemMon Actual'!Y$14:Y$36),0)+IF($B$8="Actuals + Projected",SUMIF('MemMon Total'!$B$10:$B$32,'Summary TC'!$B53,'MemMon Total'!Y$10:Y$32),0)</f>
        <v>0</v>
      </c>
      <c r="AA55" s="621">
        <f>IF($B$8="Actuals only",SUMIF('MemMon Actual'!$B$14:$B$36,'Summary TC'!$B53,'MemMon Actual'!Z$14:Z$36),0)+IF($B$8="Actuals + Projected",SUMIF('MemMon Total'!$B$10:$B$32,'Summary TC'!$B53,'MemMon Total'!Z$10:Z$32),0)</f>
        <v>0</v>
      </c>
      <c r="AB55" s="621">
        <f>IF($B$8="Actuals only",SUMIF('MemMon Actual'!$B$14:$B$36,'Summary TC'!$B53,'MemMon Actual'!AA$14:AA$36),0)+IF($B$8="Actuals + Projected",SUMIF('MemMon Total'!$B$10:$B$32,'Summary TC'!$B53,'MemMon Total'!AA$10:AA$32),0)</f>
        <v>0</v>
      </c>
      <c r="AC55" s="621">
        <f>IF($B$8="Actuals only",SUMIF('MemMon Actual'!$B$14:$B$36,'Summary TC'!$B53,'MemMon Actual'!AB$14:AB$36),0)+IF($B$8="Actuals + Projected",SUMIF('MemMon Total'!$B$10:$B$32,'Summary TC'!$B53,'MemMon Total'!AB$10:AB$32),0)</f>
        <v>0</v>
      </c>
      <c r="AD55" s="621">
        <f>IF($B$8="Actuals only",SUMIF('MemMon Actual'!$B$14:$B$36,'Summary TC'!$B53,'MemMon Actual'!AC$14:AC$36),0)+IF($B$8="Actuals + Projected",SUMIF('MemMon Total'!$B$10:$B$32,'Summary TC'!$B53,'MemMon Total'!AC$10:AC$32),0)</f>
        <v>0</v>
      </c>
      <c r="AE55" s="621">
        <f>IF($B$8="Actuals only",SUMIF('MemMon Actual'!$B$14:$B$36,'Summary TC'!$B53,'MemMon Actual'!AD$14:AD$36),0)+IF($B$8="Actuals + Projected",SUMIF('MemMon Total'!$B$10:$B$32,'Summary TC'!$B53,'MemMon Total'!AD$10:AD$32),0)</f>
        <v>0</v>
      </c>
      <c r="AF55" s="621">
        <f>IF($B$8="Actuals only",SUMIF('MemMon Actual'!$B$14:$B$36,'Summary TC'!$B53,'MemMon Actual'!AE$14:AE$36),0)+IF($B$8="Actuals + Projected",SUMIF('MemMon Total'!$B$10:$B$32,'Summary TC'!$B53,'MemMon Total'!AE$10:AE$32),0)</f>
        <v>0</v>
      </c>
      <c r="AG55" s="621">
        <f>IF($B$8="Actuals only",SUMIF('MemMon Actual'!$B$14:$B$36,'Summary TC'!$B53,'MemMon Actual'!AF$14:AF$36),0)+IF($B$8="Actuals + Projected",SUMIF('MemMon Total'!$B$10:$B$32,'Summary TC'!$B53,'MemMon Total'!AF$10:AF$32),0)</f>
        <v>0</v>
      </c>
      <c r="AH55" s="654">
        <f>IF($B$8="Actuals only",SUMIF('MemMon Actual'!$B$14:$B$36,'Summary TC'!$B53,'MemMon Actual'!AG$14:AG$36),0)+IF($B$8="Actuals + Projected",SUMIF('MemMon Total'!$B$10:$B$32,'Summary TC'!$B53,'MemMon Total'!AG$10:AG$32),0)</f>
        <v>0</v>
      </c>
      <c r="AI55" s="663"/>
    </row>
    <row r="56" spans="2:35" hidden="1" x14ac:dyDescent="0.2">
      <c r="B56" s="591"/>
      <c r="C56" s="632"/>
      <c r="D56" s="515"/>
      <c r="E56" s="660"/>
      <c r="F56" s="661"/>
      <c r="G56" s="661"/>
      <c r="H56" s="661"/>
      <c r="I56" s="661"/>
      <c r="J56" s="661"/>
      <c r="K56" s="661"/>
      <c r="L56" s="661"/>
      <c r="M56" s="661"/>
      <c r="N56" s="661"/>
      <c r="O56" s="661"/>
      <c r="P56" s="661"/>
      <c r="Q56" s="661"/>
      <c r="R56" s="661"/>
      <c r="S56" s="661"/>
      <c r="T56" s="661"/>
      <c r="U56" s="661"/>
      <c r="V56" s="661"/>
      <c r="W56" s="661"/>
      <c r="X56" s="661"/>
      <c r="Y56" s="661"/>
      <c r="Z56" s="661"/>
      <c r="AA56" s="661"/>
      <c r="AB56" s="661"/>
      <c r="AC56" s="661"/>
      <c r="AD56" s="661"/>
      <c r="AE56" s="661"/>
      <c r="AF56" s="661"/>
      <c r="AG56" s="661"/>
      <c r="AH56" s="662"/>
      <c r="AI56" s="663"/>
    </row>
    <row r="57" spans="2:35" hidden="1" x14ac:dyDescent="0.2">
      <c r="B57" s="550" t="s">
        <v>86</v>
      </c>
      <c r="C57" s="632"/>
      <c r="D57" s="515"/>
      <c r="E57" s="639"/>
      <c r="F57" s="640"/>
      <c r="G57" s="640"/>
      <c r="H57" s="640"/>
      <c r="I57" s="640"/>
      <c r="J57" s="640"/>
      <c r="K57" s="640"/>
      <c r="L57" s="640"/>
      <c r="M57" s="640"/>
      <c r="N57" s="640"/>
      <c r="O57" s="640"/>
      <c r="P57" s="640"/>
      <c r="Q57" s="640"/>
      <c r="R57" s="640"/>
      <c r="S57" s="640"/>
      <c r="T57" s="640"/>
      <c r="U57" s="640"/>
      <c r="V57" s="640"/>
      <c r="W57" s="640"/>
      <c r="X57" s="640"/>
      <c r="Y57" s="640"/>
      <c r="Z57" s="640"/>
      <c r="AA57" s="640"/>
      <c r="AB57" s="640"/>
      <c r="AC57" s="640"/>
      <c r="AD57" s="640"/>
      <c r="AE57" s="640"/>
      <c r="AF57" s="640"/>
      <c r="AG57" s="640"/>
      <c r="AH57" s="641"/>
      <c r="AI57" s="642"/>
    </row>
    <row r="58" spans="2:35" hidden="1" x14ac:dyDescent="0.2">
      <c r="B58" s="591" t="str">
        <f>IFERROR(VLOOKUP(C58,'MEG Def'!$A$21:$B$26,2),"")</f>
        <v/>
      </c>
      <c r="C58" s="637"/>
      <c r="D58" s="638" t="str">
        <f>IF($C58&lt;&gt;0,"Total","")</f>
        <v/>
      </c>
      <c r="E58" s="639">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40">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40">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40">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40">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40">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40">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40">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40">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40">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40">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40">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40">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40">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40">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40">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40">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40">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40">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40">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40">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40">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40">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40">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40">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40">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40">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40">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40">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41">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42"/>
    </row>
    <row r="59" spans="2:35" hidden="1" x14ac:dyDescent="0.2">
      <c r="B59" s="591" t="str">
        <f>IFERROR(VLOOKUP(C59,'MEG Def'!$A$21:$B$26,2),"")</f>
        <v/>
      </c>
      <c r="C59" s="637"/>
      <c r="D59" s="638" t="str">
        <f>IF($C59&lt;&gt;0,"Total","")</f>
        <v/>
      </c>
      <c r="E59" s="639">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40">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40">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40">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40">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40">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40">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40">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40">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40">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40">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40">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40">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40">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40">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40">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40">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40">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40">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40">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40">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40">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40">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40">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40">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40">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40">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40">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40">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41">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42"/>
    </row>
    <row r="60" spans="2:35" hidden="1" x14ac:dyDescent="0.2">
      <c r="B60" s="591" t="str">
        <f>IFERROR(VLOOKUP(C60,'MEG Def'!$A$21:$B$26,2),"")</f>
        <v/>
      </c>
      <c r="C60" s="637"/>
      <c r="D60" s="638" t="str">
        <f>IF($C60&lt;&gt;0,"Total","")</f>
        <v/>
      </c>
      <c r="E60" s="639">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40">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40">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40">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40">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40">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40">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40">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40">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40">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40">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40">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40">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40">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40">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40">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40">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40">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40">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40">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40">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40">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40">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40">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40">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40">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40">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40">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40">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41">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42"/>
    </row>
    <row r="61" spans="2:35" hidden="1" x14ac:dyDescent="0.2">
      <c r="B61" s="591" t="str">
        <f>IFERROR(VLOOKUP(C61,'MEG Def'!$A$21:$B$26,2),"")</f>
        <v/>
      </c>
      <c r="C61" s="637"/>
      <c r="D61" s="638" t="str">
        <f>IF($C61&lt;&gt;0,"Total","")</f>
        <v/>
      </c>
      <c r="E61" s="639">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40">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40">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40">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40">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40">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40">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40">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40">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40">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40">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40">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40">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40">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40">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40">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40">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40">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40">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40">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40">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40">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40">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40">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40">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40">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40">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40">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40">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41">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42"/>
    </row>
    <row r="62" spans="2:35" hidden="1" x14ac:dyDescent="0.2">
      <c r="B62" s="591" t="str">
        <f>IFERROR(VLOOKUP(C62,'MEG Def'!$A$21:$B$26,2),"")</f>
        <v/>
      </c>
      <c r="C62" s="637"/>
      <c r="D62" s="638" t="str">
        <f>IF($C62&lt;&gt;0,"Total","")</f>
        <v/>
      </c>
      <c r="E62" s="639">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40">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40">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40">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40">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40">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40">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40">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40">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40">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40">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40">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40">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40">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40">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40">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40">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40">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40">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40">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40">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40">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40">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40">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40">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40">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40">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40">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40">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41">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42"/>
    </row>
    <row r="63" spans="2:35" hidden="1" x14ac:dyDescent="0.2">
      <c r="B63" s="591"/>
      <c r="C63" s="637"/>
      <c r="D63" s="638"/>
      <c r="E63" s="551"/>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53"/>
      <c r="AI63" s="642"/>
    </row>
    <row r="64" spans="2:35" hidden="1" x14ac:dyDescent="0.2">
      <c r="B64" s="550" t="s">
        <v>45</v>
      </c>
      <c r="C64" s="632"/>
      <c r="D64" s="638" t="str">
        <f t="shared" ref="D64:D69" si="20">IF($C64&lt;&gt;0,"Total","")</f>
        <v/>
      </c>
      <c r="E64" s="551"/>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53"/>
      <c r="AI64" s="642"/>
    </row>
    <row r="65" spans="2:35" hidden="1" x14ac:dyDescent="0.2">
      <c r="B65" s="591" t="str">
        <f>IFERROR(VLOOKUP(C65,'MEG Def'!$A$28:$B$33,2),"")</f>
        <v/>
      </c>
      <c r="C65" s="637"/>
      <c r="D65" s="638" t="str">
        <f t="shared" si="20"/>
        <v/>
      </c>
      <c r="E65" s="639">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40">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40">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40">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40">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40">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40">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40">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40">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40">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40">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40">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40">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40">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40">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40">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40">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40">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40">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40">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40">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40">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40">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40">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40">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40">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40">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40">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40">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41">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42"/>
    </row>
    <row r="66" spans="2:35" hidden="1" x14ac:dyDescent="0.2">
      <c r="B66" s="591" t="str">
        <f>IFERROR(VLOOKUP(C66,'MEG Def'!$A$28:$B$33,2),"")</f>
        <v/>
      </c>
      <c r="C66" s="637"/>
      <c r="D66" s="638" t="str">
        <f t="shared" si="20"/>
        <v/>
      </c>
      <c r="E66" s="639">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40">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40">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40">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40">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40">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40">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40">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40">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40">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40">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40">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40">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40">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40">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40">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40">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40">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40">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40">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40">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40">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40">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40">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40">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40">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40">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40">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40">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41">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42"/>
    </row>
    <row r="67" spans="2:35" hidden="1" x14ac:dyDescent="0.2">
      <c r="B67" s="591" t="str">
        <f>IFERROR(VLOOKUP(C67,'MEG Def'!$A$28:$B$33,2),"")</f>
        <v/>
      </c>
      <c r="C67" s="637"/>
      <c r="D67" s="638" t="str">
        <f t="shared" si="20"/>
        <v/>
      </c>
      <c r="E67" s="639">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40">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40">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40">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40">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40">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40">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40">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40">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40">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40">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40">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40">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40">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40">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40">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40">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40">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40">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40">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40">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40">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40">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40">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40">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40">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40">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40">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40">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41">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42"/>
    </row>
    <row r="68" spans="2:35" hidden="1" x14ac:dyDescent="0.2">
      <c r="B68" s="591" t="str">
        <f>IFERROR(VLOOKUP(C68,'MEG Def'!$A$28:$B$33,2),"")</f>
        <v/>
      </c>
      <c r="C68" s="637"/>
      <c r="D68" s="638" t="str">
        <f t="shared" si="20"/>
        <v/>
      </c>
      <c r="E68" s="639">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40">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40">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40">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40">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40">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40">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40">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40">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40">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40">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40">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40">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40">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40">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40">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40">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40">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40">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40">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40">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40">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40">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40">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40">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40">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40">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40">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40">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41">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42"/>
    </row>
    <row r="69" spans="2:35" hidden="1" x14ac:dyDescent="0.2">
      <c r="B69" s="591" t="str">
        <f>IFERROR(VLOOKUP(C69,'MEG Def'!$A$28:$B$33,2),"")</f>
        <v/>
      </c>
      <c r="C69" s="637"/>
      <c r="D69" s="638" t="str">
        <f t="shared" si="20"/>
        <v/>
      </c>
      <c r="E69" s="639">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40">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40">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40">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40">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40">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40">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40">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40">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40">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40">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40">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40">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40">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40">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40">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40">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40">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40">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40">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40">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40">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40">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40">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40">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40">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40">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40">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40">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41">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42"/>
    </row>
    <row r="70" spans="2:35" ht="13.5" hidden="1" thickBot="1" x14ac:dyDescent="0.25">
      <c r="B70" s="591"/>
      <c r="C70" s="637"/>
      <c r="D70" s="638"/>
      <c r="E70" s="558"/>
      <c r="F70" s="559"/>
      <c r="G70" s="559"/>
      <c r="H70" s="559"/>
      <c r="I70" s="559"/>
      <c r="J70" s="559"/>
      <c r="K70" s="559"/>
      <c r="L70" s="559"/>
      <c r="M70" s="559"/>
      <c r="N70" s="559"/>
      <c r="O70" s="559"/>
      <c r="P70" s="559"/>
      <c r="Q70" s="559"/>
      <c r="R70" s="559"/>
      <c r="S70" s="559"/>
      <c r="T70" s="559"/>
      <c r="U70" s="559"/>
      <c r="V70" s="559"/>
      <c r="W70" s="559"/>
      <c r="X70" s="559"/>
      <c r="Y70" s="559"/>
      <c r="Z70" s="559"/>
      <c r="AA70" s="559"/>
      <c r="AB70" s="559"/>
      <c r="AC70" s="559"/>
      <c r="AD70" s="559"/>
      <c r="AE70" s="559"/>
      <c r="AF70" s="559"/>
      <c r="AG70" s="559"/>
      <c r="AH70" s="560"/>
      <c r="AI70" s="665"/>
    </row>
    <row r="71" spans="2:35" ht="13.5" hidden="1" thickBot="1" x14ac:dyDescent="0.25">
      <c r="B71" s="666" t="s">
        <v>4</v>
      </c>
      <c r="C71" s="667"/>
      <c r="D71" s="666"/>
      <c r="E71" s="668">
        <f>IF(AND(E$12&gt;='Summary TC'!$C4, E$12&lt;='Summary TC'!$C5), SUMIF($D15:$D70,"Total",E15:E70),0)</f>
        <v>0</v>
      </c>
      <c r="F71" s="668">
        <f>IF(AND(F$12&gt;='Summary TC'!$C4, F$12&lt;='Summary TC'!$C5), SUMIF($D15:$D70,"Total",F15:F70),0)</f>
        <v>0</v>
      </c>
      <c r="G71" s="668">
        <f>IF(AND(G$12&gt;='Summary TC'!$C4, G$12&lt;='Summary TC'!$C5), SUMIF($D15:$D70,"Total",G15:G70),0)</f>
        <v>0</v>
      </c>
      <c r="H71" s="668">
        <f>IF(AND(H$12&gt;='Summary TC'!$C4, H$12&lt;='Summary TC'!$C5), SUMIF($D15:$D70,"Total",H15:H70),0)</f>
        <v>0</v>
      </c>
      <c r="I71" s="668">
        <f>IF(AND(I$12&gt;='Summary TC'!$C4, I$12&lt;='Summary TC'!$C5), SUMIF($D15:$D70,"Total",I15:I70),0)</f>
        <v>0</v>
      </c>
      <c r="J71" s="668">
        <f>IF(AND(J$12&gt;='Summary TC'!$C4, J$12&lt;='Summary TC'!$C5), SUMIF($D15:$D70,"Total",J15:J70),0)</f>
        <v>0</v>
      </c>
      <c r="K71" s="668">
        <f>IF(AND(K$12&gt;='Summary TC'!$C4, K$12&lt;='Summary TC'!$C5), SUMIF($D15:$D70,"Total",K15:K70),0)</f>
        <v>0</v>
      </c>
      <c r="L71" s="668">
        <f>IF(AND(L$12&gt;='Summary TC'!$C4, L$12&lt;='Summary TC'!$C5), SUMIF($D15:$D70,"Total",L15:L70),0)</f>
        <v>0</v>
      </c>
      <c r="M71" s="668">
        <f>IF(AND(M$12&gt;='Summary TC'!$C4, M$12&lt;='Summary TC'!$C5), SUMIF($D15:$D70,"Total",M15:M70),0)</f>
        <v>0</v>
      </c>
      <c r="N71" s="668">
        <f>IF(AND(N$12&gt;='Summary TC'!$C4, N$12&lt;='Summary TC'!$C5), SUMIF($D15:$D70,"Total",N15:N70),0)</f>
        <v>0</v>
      </c>
      <c r="O71" s="668">
        <f>IF(AND(O$12&gt;='Summary TC'!$C4, O$12&lt;='Summary TC'!$C5), SUMIF($D15:$D70,"Total",O15:O70),0)</f>
        <v>0</v>
      </c>
      <c r="P71" s="668">
        <f>IF(AND(P$12&gt;='Summary TC'!$C4, P$12&lt;='Summary TC'!$C5), SUMIF($D15:$D70,"Total",P15:P70),0)</f>
        <v>0</v>
      </c>
      <c r="Q71" s="668">
        <f>IF(AND(Q$12&gt;='Summary TC'!$C4, Q$12&lt;='Summary TC'!$C5), SUMIF($D15:$D70,"Total",Q15:Q70),0)</f>
        <v>0</v>
      </c>
      <c r="R71" s="668">
        <f>IF(AND(R$12&gt;='Summary TC'!$C4, R$12&lt;='Summary TC'!$C5), SUMIF($D15:$D70,"Total",R15:R70),0)</f>
        <v>0</v>
      </c>
      <c r="S71" s="668">
        <f>IF(AND(S$12&gt;='Summary TC'!$C4, S$12&lt;='Summary TC'!$C5), SUMIF($D15:$D70,"Total",S15:S70),0)</f>
        <v>0</v>
      </c>
      <c r="T71" s="668">
        <f>IF(AND(T$12&gt;='Summary TC'!$C4, T$12&lt;='Summary TC'!$C5), SUMIF($D15:$D70,"Total",T15:T70),0)</f>
        <v>0</v>
      </c>
      <c r="U71" s="668">
        <f>IF(AND(U$12&gt;='Summary TC'!$C4, U$12&lt;='Summary TC'!$C5), SUMIF($D15:$D70,"Total",U15:U70),0)</f>
        <v>0</v>
      </c>
      <c r="V71" s="668">
        <f>IF(AND(V$12&gt;='Summary TC'!$C4, V$12&lt;='Summary TC'!$C5), SUMIF($D15:$D70,"Total",V15:V70),0)</f>
        <v>0</v>
      </c>
      <c r="W71" s="668">
        <f>IF(AND(W$12&gt;='Summary TC'!$C4, W$12&lt;='Summary TC'!$C5), SUMIF($D15:$D70,"Total",W15:W70),0)</f>
        <v>0</v>
      </c>
      <c r="X71" s="668">
        <f>IF(AND(X$12&gt;='Summary TC'!$C4, X$12&lt;='Summary TC'!$C5), SUMIF($D15:$D70,"Total",X15:X70),0)</f>
        <v>0</v>
      </c>
      <c r="Y71" s="668">
        <f>IF(AND(Y$12&gt;='Summary TC'!$C4, Y$12&lt;='Summary TC'!$C5), SUMIF($D15:$D70,"Total",Y15:Y70),0)</f>
        <v>0</v>
      </c>
      <c r="Z71" s="668">
        <f>IF(AND(Z$12&gt;='Summary TC'!$C4, Z$12&lt;='Summary TC'!$C5), SUMIF($D15:$D70,"Total",Z15:Z70),0)</f>
        <v>0</v>
      </c>
      <c r="AA71" s="668">
        <f>IF(AND(AA$12&gt;='Summary TC'!$C4, AA$12&lt;='Summary TC'!$C5), SUMIF($D15:$D70,"Total",AA15:AA70),0)</f>
        <v>0</v>
      </c>
      <c r="AB71" s="668">
        <f>IF(AND(AB$12&gt;='Summary TC'!$C4, AB$12&lt;='Summary TC'!$C5), SUMIF($D15:$D70,"Total",AB15:AB70),0)</f>
        <v>0</v>
      </c>
      <c r="AC71" s="668">
        <f>IF(AND(AC$12&gt;='Summary TC'!$C4, AC$12&lt;='Summary TC'!$C5), SUMIF($D15:$D70,"Total",AC15:AC70),0)</f>
        <v>0</v>
      </c>
      <c r="AD71" s="668">
        <f>IF(AND(AD$12&gt;='Summary TC'!$C4, AD$12&lt;='Summary TC'!$C5), SUMIF($D15:$D70,"Total",AD15:AD70),0)</f>
        <v>0</v>
      </c>
      <c r="AE71" s="668">
        <f>IF(AND(AE$12&gt;='Summary TC'!$C4, AE$12&lt;='Summary TC'!$C5), SUMIF($D15:$D70,"Total",AE15:AE70),0)</f>
        <v>0</v>
      </c>
      <c r="AF71" s="668">
        <f>IF(AND(AF$12&gt;='Summary TC'!$C4, AF$12&lt;='Summary TC'!$C5), SUMIF($D15:$D70,"Total",AF15:AF70),0)</f>
        <v>0</v>
      </c>
      <c r="AG71" s="668">
        <f>IF(AND(AG$12&gt;='Summary TC'!$C4, AG$12&lt;='Summary TC'!$C5), SUMIF($D15:$D70,"Total",AG15:AG70),0)</f>
        <v>0</v>
      </c>
      <c r="AH71" s="668">
        <f>IF(AND(AH$12&gt;='Summary TC'!$C4, AH$12&lt;='Summary TC'!$C5), SUMIF($D15:$D70,"Total",AH15:AH70),0)</f>
        <v>0</v>
      </c>
      <c r="AI71" s="669">
        <f>SUM(E71:AH71)</f>
        <v>0</v>
      </c>
    </row>
    <row r="72" spans="2:35" hidden="1" x14ac:dyDescent="0.2">
      <c r="B72" s="429"/>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row>
    <row r="73" spans="2:35" ht="13.5" hidden="1" thickBot="1" x14ac:dyDescent="0.25">
      <c r="B73" s="453" t="s">
        <v>5</v>
      </c>
      <c r="C73" s="622"/>
      <c r="D73" s="453"/>
    </row>
    <row r="74" spans="2:35" hidden="1" x14ac:dyDescent="0.2">
      <c r="B74" s="530"/>
      <c r="C74" s="565"/>
      <c r="D74" s="579"/>
      <c r="E74" s="532" t="s">
        <v>0</v>
      </c>
      <c r="F74" s="441"/>
      <c r="G74" s="504"/>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623" t="s">
        <v>1</v>
      </c>
    </row>
    <row r="75" spans="2:35" ht="13.5" hidden="1" thickBot="1" x14ac:dyDescent="0.25">
      <c r="B75" s="624"/>
      <c r="C75" s="625"/>
      <c r="D75" s="624"/>
      <c r="E75" s="535">
        <f>'DY Def'!B$5</f>
        <v>1</v>
      </c>
      <c r="F75" s="507">
        <f>'DY Def'!C$5</f>
        <v>2</v>
      </c>
      <c r="G75" s="507">
        <f>'DY Def'!D$5</f>
        <v>3</v>
      </c>
      <c r="H75" s="507">
        <f>'DY Def'!E$5</f>
        <v>4</v>
      </c>
      <c r="I75" s="507">
        <f>'DY Def'!F$5</f>
        <v>5</v>
      </c>
      <c r="J75" s="507">
        <f>'DY Def'!G$5</f>
        <v>6</v>
      </c>
      <c r="K75" s="507">
        <f>'DY Def'!H$5</f>
        <v>7</v>
      </c>
      <c r="L75" s="507">
        <f>'DY Def'!I$5</f>
        <v>8</v>
      </c>
      <c r="M75" s="507">
        <f>'DY Def'!J$5</f>
        <v>9</v>
      </c>
      <c r="N75" s="507">
        <f>'DY Def'!K$5</f>
        <v>10</v>
      </c>
      <c r="O75" s="507">
        <f>'DY Def'!L$5</f>
        <v>11</v>
      </c>
      <c r="P75" s="507">
        <f>'DY Def'!M$5</f>
        <v>12</v>
      </c>
      <c r="Q75" s="507">
        <f>'DY Def'!N$5</f>
        <v>13</v>
      </c>
      <c r="R75" s="507">
        <f>'DY Def'!O$5</f>
        <v>14</v>
      </c>
      <c r="S75" s="507">
        <f>'DY Def'!P$5</f>
        <v>15</v>
      </c>
      <c r="T75" s="507">
        <f>'DY Def'!Q$5</f>
        <v>16</v>
      </c>
      <c r="U75" s="507">
        <f>'DY Def'!R$5</f>
        <v>17</v>
      </c>
      <c r="V75" s="507">
        <f>'DY Def'!S$5</f>
        <v>18</v>
      </c>
      <c r="W75" s="507">
        <f>'DY Def'!T$5</f>
        <v>19</v>
      </c>
      <c r="X75" s="507">
        <f>'DY Def'!U$5</f>
        <v>20</v>
      </c>
      <c r="Y75" s="507">
        <f>'DY Def'!V$5</f>
        <v>21</v>
      </c>
      <c r="Z75" s="507">
        <f>'DY Def'!W$5</f>
        <v>22</v>
      </c>
      <c r="AA75" s="507">
        <f>'DY Def'!X$5</f>
        <v>23</v>
      </c>
      <c r="AB75" s="507">
        <f>'DY Def'!Y$5</f>
        <v>24</v>
      </c>
      <c r="AC75" s="507">
        <f>'DY Def'!Z$5</f>
        <v>25</v>
      </c>
      <c r="AD75" s="507">
        <f>'DY Def'!AA$5</f>
        <v>26</v>
      </c>
      <c r="AE75" s="507">
        <f>'DY Def'!AB$5</f>
        <v>27</v>
      </c>
      <c r="AF75" s="507">
        <f>'DY Def'!AC$5</f>
        <v>28</v>
      </c>
      <c r="AG75" s="507">
        <f>'DY Def'!AD$5</f>
        <v>29</v>
      </c>
      <c r="AH75" s="507">
        <f>'DY Def'!AE$5</f>
        <v>30</v>
      </c>
      <c r="AI75" s="671"/>
    </row>
    <row r="76" spans="2:35" hidden="1" x14ac:dyDescent="0.2">
      <c r="B76" s="550" t="s">
        <v>84</v>
      </c>
      <c r="C76" s="632"/>
      <c r="D76" s="550"/>
      <c r="E76" s="639"/>
      <c r="F76" s="640"/>
      <c r="G76" s="640"/>
      <c r="H76" s="640"/>
      <c r="I76" s="640"/>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72"/>
    </row>
    <row r="77" spans="2:35" hidden="1" x14ac:dyDescent="0.2">
      <c r="B77" s="591" t="str">
        <f>IFERROR(VLOOKUP(C77,'MEG Def'!$A$7:$B$12,2),"")</f>
        <v/>
      </c>
      <c r="C77" s="637"/>
      <c r="D77" s="636"/>
      <c r="E77" s="639">
        <f>IF($B$8="Actuals only",SUMIF('WW Spending Actual'!$B$10:$B$49,'Summary TC'!$B77,'WW Spending Actual'!D$10:D$49),0)+IF($B$8="Actuals + Projected",SUMIF('WW Spending Total'!$B$10:$B$49,'Summary TC'!$B77,'WW Spending Total'!D$10:D$49),0)</f>
        <v>0</v>
      </c>
      <c r="F77" s="640">
        <f>IF($B$8="Actuals only",SUMIF('WW Spending Actual'!$B$10:$B$49,'Summary TC'!$B77,'WW Spending Actual'!E$10:E$49),0)+IF($B$8="Actuals + Projected",SUMIF('WW Spending Total'!$B$10:$B$49,'Summary TC'!$B77,'WW Spending Total'!E$10:E$49),0)</f>
        <v>0</v>
      </c>
      <c r="G77" s="640">
        <f>IF($B$8="Actuals only",SUMIF('WW Spending Actual'!$B$10:$B$49,'Summary TC'!$B77,'WW Spending Actual'!F$10:F$49),0)+IF($B$8="Actuals + Projected",SUMIF('WW Spending Total'!$B$10:$B$49,'Summary TC'!$B77,'WW Spending Total'!F$10:F$49),0)</f>
        <v>0</v>
      </c>
      <c r="H77" s="640">
        <f>IF($B$8="Actuals only",SUMIF('WW Spending Actual'!$B$10:$B$49,'Summary TC'!$B77,'WW Spending Actual'!G$10:G$49),0)+IF($B$8="Actuals + Projected",SUMIF('WW Spending Total'!$B$10:$B$49,'Summary TC'!$B77,'WW Spending Total'!G$10:G$49),0)</f>
        <v>0</v>
      </c>
      <c r="I77" s="640">
        <f>IF($B$8="Actuals only",SUMIF('WW Spending Actual'!$B$10:$B$49,'Summary TC'!$B77,'WW Spending Actual'!H$10:H$49),0)+IF($B$8="Actuals + Projected",SUMIF('WW Spending Total'!$B$10:$B$49,'Summary TC'!$B77,'WW Spending Total'!H$10:H$49),0)</f>
        <v>0</v>
      </c>
      <c r="J77" s="640">
        <f>IF($B$8="Actuals only",SUMIF('WW Spending Actual'!$B$10:$B$49,'Summary TC'!$B77,'WW Spending Actual'!I$10:I$49),0)+IF($B$8="Actuals + Projected",SUMIF('WW Spending Total'!$B$10:$B$49,'Summary TC'!$B77,'WW Spending Total'!I$10:I$49),0)</f>
        <v>0</v>
      </c>
      <c r="K77" s="640">
        <f>IF($B$8="Actuals only",SUMIF('WW Spending Actual'!$B$10:$B$49,'Summary TC'!$B77,'WW Spending Actual'!J$10:J$49),0)+IF($B$8="Actuals + Projected",SUMIF('WW Spending Total'!$B$10:$B$49,'Summary TC'!$B77,'WW Spending Total'!J$10:J$49),0)</f>
        <v>0</v>
      </c>
      <c r="L77" s="640">
        <f>IF($B$8="Actuals only",SUMIF('WW Spending Actual'!$B$10:$B$49,'Summary TC'!$B77,'WW Spending Actual'!K$10:K$49),0)+IF($B$8="Actuals + Projected",SUMIF('WW Spending Total'!$B$10:$B$49,'Summary TC'!$B77,'WW Spending Total'!K$10:K$49),0)</f>
        <v>0</v>
      </c>
      <c r="M77" s="640">
        <f>IF($B$8="Actuals only",SUMIF('WW Spending Actual'!$B$10:$B$49,'Summary TC'!$B77,'WW Spending Actual'!L$10:L$49),0)+IF($B$8="Actuals + Projected",SUMIF('WW Spending Total'!$B$10:$B$49,'Summary TC'!$B77,'WW Spending Total'!L$10:L$49),0)</f>
        <v>0</v>
      </c>
      <c r="N77" s="640">
        <f>IF($B$8="Actuals only",SUMIF('WW Spending Actual'!$B$10:$B$49,'Summary TC'!$B77,'WW Spending Actual'!M$10:M$49),0)+IF($B$8="Actuals + Projected",SUMIF('WW Spending Total'!$B$10:$B$49,'Summary TC'!$B77,'WW Spending Total'!M$10:M$49),0)</f>
        <v>0</v>
      </c>
      <c r="O77" s="640">
        <f>IF($B$8="Actuals only",SUMIF('WW Spending Actual'!$B$10:$B$49,'Summary TC'!$B77,'WW Spending Actual'!N$10:N$49),0)+IF($B$8="Actuals + Projected",SUMIF('WW Spending Total'!$B$10:$B$49,'Summary TC'!$B77,'WW Spending Total'!N$10:N$49),0)</f>
        <v>0</v>
      </c>
      <c r="P77" s="640">
        <f>IF($B$8="Actuals only",SUMIF('WW Spending Actual'!$B$10:$B$49,'Summary TC'!$B77,'WW Spending Actual'!O$10:O$49),0)+IF($B$8="Actuals + Projected",SUMIF('WW Spending Total'!$B$10:$B$49,'Summary TC'!$B77,'WW Spending Total'!O$10:O$49),0)</f>
        <v>0</v>
      </c>
      <c r="Q77" s="640">
        <f>IF($B$8="Actuals only",SUMIF('WW Spending Actual'!$B$10:$B$49,'Summary TC'!$B77,'WW Spending Actual'!P$10:P$49),0)+IF($B$8="Actuals + Projected",SUMIF('WW Spending Total'!$B$10:$B$49,'Summary TC'!$B77,'WW Spending Total'!P$10:P$49),0)</f>
        <v>0</v>
      </c>
      <c r="R77" s="640">
        <f>IF($B$8="Actuals only",SUMIF('WW Spending Actual'!$B$10:$B$49,'Summary TC'!$B77,'WW Spending Actual'!Q$10:Q$49),0)+IF($B$8="Actuals + Projected",SUMIF('WW Spending Total'!$B$10:$B$49,'Summary TC'!$B77,'WW Spending Total'!Q$10:Q$49),0)</f>
        <v>0</v>
      </c>
      <c r="S77" s="640">
        <f>IF($B$8="Actuals only",SUMIF('WW Spending Actual'!$B$10:$B$49,'Summary TC'!$B77,'WW Spending Actual'!R$10:R$49),0)+IF($B$8="Actuals + Projected",SUMIF('WW Spending Total'!$B$10:$B$49,'Summary TC'!$B77,'WW Spending Total'!R$10:R$49),0)</f>
        <v>0</v>
      </c>
      <c r="T77" s="640">
        <f>IF($B$8="Actuals only",SUMIF('WW Spending Actual'!$B$10:$B$49,'Summary TC'!$B77,'WW Spending Actual'!S$10:S$49),0)+IF($B$8="Actuals + Projected",SUMIF('WW Spending Total'!$B$10:$B$49,'Summary TC'!$B77,'WW Spending Total'!S$10:S$49),0)</f>
        <v>0</v>
      </c>
      <c r="U77" s="640">
        <f>IF($B$8="Actuals only",SUMIF('WW Spending Actual'!$B$10:$B$49,'Summary TC'!$B77,'WW Spending Actual'!T$10:T$49),0)+IF($B$8="Actuals + Projected",SUMIF('WW Spending Total'!$B$10:$B$49,'Summary TC'!$B77,'WW Spending Total'!T$10:T$49),0)</f>
        <v>0</v>
      </c>
      <c r="V77" s="640">
        <f>IF($B$8="Actuals only",SUMIF('WW Spending Actual'!$B$10:$B$49,'Summary TC'!$B77,'WW Spending Actual'!U$10:U$49),0)+IF($B$8="Actuals + Projected",SUMIF('WW Spending Total'!$B$10:$B$49,'Summary TC'!$B77,'WW Spending Total'!U$10:U$49),0)</f>
        <v>0</v>
      </c>
      <c r="W77" s="640">
        <f>IF($B$8="Actuals only",SUMIF('WW Spending Actual'!$B$10:$B$49,'Summary TC'!$B77,'WW Spending Actual'!V$10:V$49),0)+IF($B$8="Actuals + Projected",SUMIF('WW Spending Total'!$B$10:$B$49,'Summary TC'!$B77,'WW Spending Total'!V$10:V$49),0)</f>
        <v>0</v>
      </c>
      <c r="X77" s="640">
        <f>IF($B$8="Actuals only",SUMIF('WW Spending Actual'!$B$10:$B$49,'Summary TC'!$B77,'WW Spending Actual'!W$10:W$49),0)+IF($B$8="Actuals + Projected",SUMIF('WW Spending Total'!$B$10:$B$49,'Summary TC'!$B77,'WW Spending Total'!W$10:W$49),0)</f>
        <v>0</v>
      </c>
      <c r="Y77" s="640">
        <f>IF($B$8="Actuals only",SUMIF('WW Spending Actual'!$B$10:$B$49,'Summary TC'!$B77,'WW Spending Actual'!X$10:X$49),0)+IF($B$8="Actuals + Projected",SUMIF('WW Spending Total'!$B$10:$B$49,'Summary TC'!$B77,'WW Spending Total'!X$10:X$49),0)</f>
        <v>0</v>
      </c>
      <c r="Z77" s="640">
        <f>IF($B$8="Actuals only",SUMIF('WW Spending Actual'!$B$10:$B$49,'Summary TC'!$B77,'WW Spending Actual'!Y$10:Y$49),0)+IF($B$8="Actuals + Projected",SUMIF('WW Spending Total'!$B$10:$B$49,'Summary TC'!$B77,'WW Spending Total'!Y$10:Y$49),0)</f>
        <v>0</v>
      </c>
      <c r="AA77" s="640">
        <f>IF($B$8="Actuals only",SUMIF('WW Spending Actual'!$B$10:$B$49,'Summary TC'!$B77,'WW Spending Actual'!Z$10:Z$49),0)+IF($B$8="Actuals + Projected",SUMIF('WW Spending Total'!$B$10:$B$49,'Summary TC'!$B77,'WW Spending Total'!Z$10:Z$49),0)</f>
        <v>0</v>
      </c>
      <c r="AB77" s="640">
        <f>IF($B$8="Actuals only",SUMIF('WW Spending Actual'!$B$10:$B$49,'Summary TC'!$B77,'WW Spending Actual'!AA$10:AA$49),0)+IF($B$8="Actuals + Projected",SUMIF('WW Spending Total'!$B$10:$B$49,'Summary TC'!$B77,'WW Spending Total'!AA$10:AA$49),0)</f>
        <v>0</v>
      </c>
      <c r="AC77" s="640">
        <f>IF($B$8="Actuals only",SUMIF('WW Spending Actual'!$B$10:$B$49,'Summary TC'!$B77,'WW Spending Actual'!AB$10:AB$49),0)+IF($B$8="Actuals + Projected",SUMIF('WW Spending Total'!$B$10:$B$49,'Summary TC'!$B77,'WW Spending Total'!AB$10:AB$49),0)</f>
        <v>0</v>
      </c>
      <c r="AD77" s="640">
        <f>IF($B$8="Actuals only",SUMIF('WW Spending Actual'!$B$10:$B$49,'Summary TC'!$B77,'WW Spending Actual'!AC$10:AC$49),0)+IF($B$8="Actuals + Projected",SUMIF('WW Spending Total'!$B$10:$B$49,'Summary TC'!$B77,'WW Spending Total'!AC$10:AC$49),0)</f>
        <v>0</v>
      </c>
      <c r="AE77" s="640">
        <f>IF($B$8="Actuals only",SUMIF('WW Spending Actual'!$B$10:$B$49,'Summary TC'!$B77,'WW Spending Actual'!AD$10:AD$49),0)+IF($B$8="Actuals + Projected",SUMIF('WW Spending Total'!$B$10:$B$49,'Summary TC'!$B77,'WW Spending Total'!AD$10:AD$49),0)</f>
        <v>0</v>
      </c>
      <c r="AF77" s="640">
        <f>IF($B$8="Actuals only",SUMIF('WW Spending Actual'!$B$10:$B$49,'Summary TC'!$B77,'WW Spending Actual'!AE$10:AE$49),0)+IF($B$8="Actuals + Projected",SUMIF('WW Spending Total'!$B$10:$B$49,'Summary TC'!$B77,'WW Spending Total'!AE$10:AE$49),0)</f>
        <v>0</v>
      </c>
      <c r="AG77" s="640">
        <f>IF($B$8="Actuals only",SUMIF('WW Spending Actual'!$B$10:$B$49,'Summary TC'!$B77,'WW Spending Actual'!AF$10:AF$49),0)+IF($B$8="Actuals + Projected",SUMIF('WW Spending Total'!$B$10:$B$49,'Summary TC'!$B77,'WW Spending Total'!AF$10:AF$49),0)</f>
        <v>0</v>
      </c>
      <c r="AH77" s="640">
        <f>IF($B$8="Actuals only",SUMIF('WW Spending Actual'!$B$10:$B$49,'Summary TC'!$B77,'WW Spending Actual'!AG$10:AG$49),0)+IF($B$8="Actuals + Projected",SUMIF('WW Spending Total'!$B$10:$B$49,'Summary TC'!$B77,'WW Spending Total'!AG$10:AG$49),0)</f>
        <v>0</v>
      </c>
      <c r="AI77" s="673">
        <f>SUM(E77:AH77)</f>
        <v>0</v>
      </c>
    </row>
    <row r="78" spans="2:35" hidden="1" x14ac:dyDescent="0.2">
      <c r="B78" s="591" t="str">
        <f>IFERROR(VLOOKUP(C78,'MEG Def'!$A$7:$B$12,2),"")</f>
        <v/>
      </c>
      <c r="C78" s="637"/>
      <c r="D78" s="636"/>
      <c r="E78" s="639">
        <f>IF($B$8="Actuals only",SUMIF('WW Spending Actual'!$B$10:$B$49,'Summary TC'!$B78,'WW Spending Actual'!D$10:D$49),0)+IF($B$8="Actuals + Projected",SUMIF('WW Spending Total'!$B$10:$B$49,'Summary TC'!$B78,'WW Spending Total'!D$10:D$49),0)</f>
        <v>0</v>
      </c>
      <c r="F78" s="640">
        <f>IF($B$8="Actuals only",SUMIF('WW Spending Actual'!$B$10:$B$49,'Summary TC'!$B78,'WW Spending Actual'!E$10:E$49),0)+IF($B$8="Actuals + Projected",SUMIF('WW Spending Total'!$B$10:$B$49,'Summary TC'!$B78,'WW Spending Total'!E$10:E$49),0)</f>
        <v>0</v>
      </c>
      <c r="G78" s="640">
        <f>IF($B$8="Actuals only",SUMIF('WW Spending Actual'!$B$10:$B$49,'Summary TC'!$B78,'WW Spending Actual'!F$10:F$49),0)+IF($B$8="Actuals + Projected",SUMIF('WW Spending Total'!$B$10:$B$49,'Summary TC'!$B78,'WW Spending Total'!F$10:F$49),0)</f>
        <v>0</v>
      </c>
      <c r="H78" s="640">
        <f>IF($B$8="Actuals only",SUMIF('WW Spending Actual'!$B$10:$B$49,'Summary TC'!$B78,'WW Spending Actual'!G$10:G$49),0)+IF($B$8="Actuals + Projected",SUMIF('WW Spending Total'!$B$10:$B$49,'Summary TC'!$B78,'WW Spending Total'!G$10:G$49),0)</f>
        <v>0</v>
      </c>
      <c r="I78" s="640">
        <f>IF($B$8="Actuals only",SUMIF('WW Spending Actual'!$B$10:$B$49,'Summary TC'!$B78,'WW Spending Actual'!H$10:H$49),0)+IF($B$8="Actuals + Projected",SUMIF('WW Spending Total'!$B$10:$B$49,'Summary TC'!$B78,'WW Spending Total'!H$10:H$49),0)</f>
        <v>0</v>
      </c>
      <c r="J78" s="640">
        <f>IF($B$8="Actuals only",SUMIF('WW Spending Actual'!$B$10:$B$49,'Summary TC'!$B78,'WW Spending Actual'!I$10:I$49),0)+IF($B$8="Actuals + Projected",SUMIF('WW Spending Total'!$B$10:$B$49,'Summary TC'!$B78,'WW Spending Total'!I$10:I$49),0)</f>
        <v>0</v>
      </c>
      <c r="K78" s="640">
        <f>IF($B$8="Actuals only",SUMIF('WW Spending Actual'!$B$10:$B$49,'Summary TC'!$B78,'WW Spending Actual'!J$10:J$49),0)+IF($B$8="Actuals + Projected",SUMIF('WW Spending Total'!$B$10:$B$49,'Summary TC'!$B78,'WW Spending Total'!J$10:J$49),0)</f>
        <v>0</v>
      </c>
      <c r="L78" s="640">
        <f>IF($B$8="Actuals only",SUMIF('WW Spending Actual'!$B$10:$B$49,'Summary TC'!$B78,'WW Spending Actual'!K$10:K$49),0)+IF($B$8="Actuals + Projected",SUMIF('WW Spending Total'!$B$10:$B$49,'Summary TC'!$B78,'WW Spending Total'!K$10:K$49),0)</f>
        <v>0</v>
      </c>
      <c r="M78" s="640">
        <f>IF($B$8="Actuals only",SUMIF('WW Spending Actual'!$B$10:$B$49,'Summary TC'!$B78,'WW Spending Actual'!L$10:L$49),0)+IF($B$8="Actuals + Projected",SUMIF('WW Spending Total'!$B$10:$B$49,'Summary TC'!$B78,'WW Spending Total'!L$10:L$49),0)</f>
        <v>0</v>
      </c>
      <c r="N78" s="640">
        <f>IF($B$8="Actuals only",SUMIF('WW Spending Actual'!$B$10:$B$49,'Summary TC'!$B78,'WW Spending Actual'!M$10:M$49),0)+IF($B$8="Actuals + Projected",SUMIF('WW Spending Total'!$B$10:$B$49,'Summary TC'!$B78,'WW Spending Total'!M$10:M$49),0)</f>
        <v>0</v>
      </c>
      <c r="O78" s="640">
        <f>IF($B$8="Actuals only",SUMIF('WW Spending Actual'!$B$10:$B$49,'Summary TC'!$B78,'WW Spending Actual'!N$10:N$49),0)+IF($B$8="Actuals + Projected",SUMIF('WW Spending Total'!$B$10:$B$49,'Summary TC'!$B78,'WW Spending Total'!N$10:N$49),0)</f>
        <v>0</v>
      </c>
      <c r="P78" s="640">
        <f>IF($B$8="Actuals only",SUMIF('WW Spending Actual'!$B$10:$B$49,'Summary TC'!$B78,'WW Spending Actual'!O$10:O$49),0)+IF($B$8="Actuals + Projected",SUMIF('WW Spending Total'!$B$10:$B$49,'Summary TC'!$B78,'WW Spending Total'!O$10:O$49),0)</f>
        <v>0</v>
      </c>
      <c r="Q78" s="640">
        <f>IF($B$8="Actuals only",SUMIF('WW Spending Actual'!$B$10:$B$49,'Summary TC'!$B78,'WW Spending Actual'!P$10:P$49),0)+IF($B$8="Actuals + Projected",SUMIF('WW Spending Total'!$B$10:$B$49,'Summary TC'!$B78,'WW Spending Total'!P$10:P$49),0)</f>
        <v>0</v>
      </c>
      <c r="R78" s="640">
        <f>IF($B$8="Actuals only",SUMIF('WW Spending Actual'!$B$10:$B$49,'Summary TC'!$B78,'WW Spending Actual'!Q$10:Q$49),0)+IF($B$8="Actuals + Projected",SUMIF('WW Spending Total'!$B$10:$B$49,'Summary TC'!$B78,'WW Spending Total'!Q$10:Q$49),0)</f>
        <v>0</v>
      </c>
      <c r="S78" s="640">
        <f>IF($B$8="Actuals only",SUMIF('WW Spending Actual'!$B$10:$B$49,'Summary TC'!$B78,'WW Spending Actual'!R$10:R$49),0)+IF($B$8="Actuals + Projected",SUMIF('WW Spending Total'!$B$10:$B$49,'Summary TC'!$B78,'WW Spending Total'!R$10:R$49),0)</f>
        <v>0</v>
      </c>
      <c r="T78" s="640">
        <f>IF($B$8="Actuals only",SUMIF('WW Spending Actual'!$B$10:$B$49,'Summary TC'!$B78,'WW Spending Actual'!S$10:S$49),0)+IF($B$8="Actuals + Projected",SUMIF('WW Spending Total'!$B$10:$B$49,'Summary TC'!$B78,'WW Spending Total'!S$10:S$49),0)</f>
        <v>0</v>
      </c>
      <c r="U78" s="640">
        <f>IF($B$8="Actuals only",SUMIF('WW Spending Actual'!$B$10:$B$49,'Summary TC'!$B78,'WW Spending Actual'!T$10:T$49),0)+IF($B$8="Actuals + Projected",SUMIF('WW Spending Total'!$B$10:$B$49,'Summary TC'!$B78,'WW Spending Total'!T$10:T$49),0)</f>
        <v>0</v>
      </c>
      <c r="V78" s="640">
        <f>IF($B$8="Actuals only",SUMIF('WW Spending Actual'!$B$10:$B$49,'Summary TC'!$B78,'WW Spending Actual'!U$10:U$49),0)+IF($B$8="Actuals + Projected",SUMIF('WW Spending Total'!$B$10:$B$49,'Summary TC'!$B78,'WW Spending Total'!U$10:U$49),0)</f>
        <v>0</v>
      </c>
      <c r="W78" s="640">
        <f>IF($B$8="Actuals only",SUMIF('WW Spending Actual'!$B$10:$B$49,'Summary TC'!$B78,'WW Spending Actual'!V$10:V$49),0)+IF($B$8="Actuals + Projected",SUMIF('WW Spending Total'!$B$10:$B$49,'Summary TC'!$B78,'WW Spending Total'!V$10:V$49),0)</f>
        <v>0</v>
      </c>
      <c r="X78" s="640">
        <f>IF($B$8="Actuals only",SUMIF('WW Spending Actual'!$B$10:$B$49,'Summary TC'!$B78,'WW Spending Actual'!W$10:W$49),0)+IF($B$8="Actuals + Projected",SUMIF('WW Spending Total'!$B$10:$B$49,'Summary TC'!$B78,'WW Spending Total'!W$10:W$49),0)</f>
        <v>0</v>
      </c>
      <c r="Y78" s="640">
        <f>IF($B$8="Actuals only",SUMIF('WW Spending Actual'!$B$10:$B$49,'Summary TC'!$B78,'WW Spending Actual'!X$10:X$49),0)+IF($B$8="Actuals + Projected",SUMIF('WW Spending Total'!$B$10:$B$49,'Summary TC'!$B78,'WW Spending Total'!X$10:X$49),0)</f>
        <v>0</v>
      </c>
      <c r="Z78" s="640">
        <f>IF($B$8="Actuals only",SUMIF('WW Spending Actual'!$B$10:$B$49,'Summary TC'!$B78,'WW Spending Actual'!Y$10:Y$49),0)+IF($B$8="Actuals + Projected",SUMIF('WW Spending Total'!$B$10:$B$49,'Summary TC'!$B78,'WW Spending Total'!Y$10:Y$49),0)</f>
        <v>0</v>
      </c>
      <c r="AA78" s="640">
        <f>IF($B$8="Actuals only",SUMIF('WW Spending Actual'!$B$10:$B$49,'Summary TC'!$B78,'WW Spending Actual'!Z$10:Z$49),0)+IF($B$8="Actuals + Projected",SUMIF('WW Spending Total'!$B$10:$B$49,'Summary TC'!$B78,'WW Spending Total'!Z$10:Z$49),0)</f>
        <v>0</v>
      </c>
      <c r="AB78" s="640">
        <f>IF($B$8="Actuals only",SUMIF('WW Spending Actual'!$B$10:$B$49,'Summary TC'!$B78,'WW Spending Actual'!AA$10:AA$49),0)+IF($B$8="Actuals + Projected",SUMIF('WW Spending Total'!$B$10:$B$49,'Summary TC'!$B78,'WW Spending Total'!AA$10:AA$49),0)</f>
        <v>0</v>
      </c>
      <c r="AC78" s="640">
        <f>IF($B$8="Actuals only",SUMIF('WW Spending Actual'!$B$10:$B$49,'Summary TC'!$B78,'WW Spending Actual'!AB$10:AB$49),0)+IF($B$8="Actuals + Projected",SUMIF('WW Spending Total'!$B$10:$B$49,'Summary TC'!$B78,'WW Spending Total'!AB$10:AB$49),0)</f>
        <v>0</v>
      </c>
      <c r="AD78" s="640">
        <f>IF($B$8="Actuals only",SUMIF('WW Spending Actual'!$B$10:$B$49,'Summary TC'!$B78,'WW Spending Actual'!AC$10:AC$49),0)+IF($B$8="Actuals + Projected",SUMIF('WW Spending Total'!$B$10:$B$49,'Summary TC'!$B78,'WW Spending Total'!AC$10:AC$49),0)</f>
        <v>0</v>
      </c>
      <c r="AE78" s="640">
        <f>IF($B$8="Actuals only",SUMIF('WW Spending Actual'!$B$10:$B$49,'Summary TC'!$B78,'WW Spending Actual'!AD$10:AD$49),0)+IF($B$8="Actuals + Projected",SUMIF('WW Spending Total'!$B$10:$B$49,'Summary TC'!$B78,'WW Spending Total'!AD$10:AD$49),0)</f>
        <v>0</v>
      </c>
      <c r="AF78" s="640">
        <f>IF($B$8="Actuals only",SUMIF('WW Spending Actual'!$B$10:$B$49,'Summary TC'!$B78,'WW Spending Actual'!AE$10:AE$49),0)+IF($B$8="Actuals + Projected",SUMIF('WW Spending Total'!$B$10:$B$49,'Summary TC'!$B78,'WW Spending Total'!AE$10:AE$49),0)</f>
        <v>0</v>
      </c>
      <c r="AG78" s="640">
        <f>IF($B$8="Actuals only",SUMIF('WW Spending Actual'!$B$10:$B$49,'Summary TC'!$B78,'WW Spending Actual'!AF$10:AF$49),0)+IF($B$8="Actuals + Projected",SUMIF('WW Spending Total'!$B$10:$B$49,'Summary TC'!$B78,'WW Spending Total'!AF$10:AF$49),0)</f>
        <v>0</v>
      </c>
      <c r="AH78" s="640">
        <f>IF($B$8="Actuals only",SUMIF('WW Spending Actual'!$B$10:$B$49,'Summary TC'!$B78,'WW Spending Actual'!AG$10:AG$49),0)+IF($B$8="Actuals + Projected",SUMIF('WW Spending Total'!$B$10:$B$49,'Summary TC'!$B78,'WW Spending Total'!AG$10:AG$49),0)</f>
        <v>0</v>
      </c>
      <c r="AI78" s="673">
        <f t="shared" ref="AI78:AI96" si="21">SUM(E78:AH78)</f>
        <v>0</v>
      </c>
    </row>
    <row r="79" spans="2:35" hidden="1" x14ac:dyDescent="0.2">
      <c r="B79" s="591" t="str">
        <f>IFERROR(VLOOKUP(C79,'MEG Def'!$A$7:$B$12,2),"")</f>
        <v/>
      </c>
      <c r="C79" s="637"/>
      <c r="D79" s="636"/>
      <c r="E79" s="639">
        <f>IF($B$8="Actuals only",SUMIF('WW Spending Actual'!$B$10:$B$49,'Summary TC'!$B79,'WW Spending Actual'!D$10:D$49),0)+IF($B$8="Actuals + Projected",SUMIF('WW Spending Total'!$B$10:$B$49,'Summary TC'!$B79,'WW Spending Total'!D$10:D$49),0)</f>
        <v>0</v>
      </c>
      <c r="F79" s="640">
        <f>IF($B$8="Actuals only",SUMIF('WW Spending Actual'!$B$10:$B$49,'Summary TC'!$B79,'WW Spending Actual'!E$10:E$49),0)+IF($B$8="Actuals + Projected",SUMIF('WW Spending Total'!$B$10:$B$49,'Summary TC'!$B79,'WW Spending Total'!E$10:E$49),0)</f>
        <v>0</v>
      </c>
      <c r="G79" s="640">
        <f>IF($B$8="Actuals only",SUMIF('WW Spending Actual'!$B$10:$B$49,'Summary TC'!$B79,'WW Spending Actual'!F$10:F$49),0)+IF($B$8="Actuals + Projected",SUMIF('WW Spending Total'!$B$10:$B$49,'Summary TC'!$B79,'WW Spending Total'!F$10:F$49),0)</f>
        <v>0</v>
      </c>
      <c r="H79" s="640">
        <f>IF($B$8="Actuals only",SUMIF('WW Spending Actual'!$B$10:$B$49,'Summary TC'!$B79,'WW Spending Actual'!G$10:G$49),0)+IF($B$8="Actuals + Projected",SUMIF('WW Spending Total'!$B$10:$B$49,'Summary TC'!$B79,'WW Spending Total'!G$10:G$49),0)</f>
        <v>0</v>
      </c>
      <c r="I79" s="640">
        <f>IF($B$8="Actuals only",SUMIF('WW Spending Actual'!$B$10:$B$49,'Summary TC'!$B79,'WW Spending Actual'!H$10:H$49),0)+IF($B$8="Actuals + Projected",SUMIF('WW Spending Total'!$B$10:$B$49,'Summary TC'!$B79,'WW Spending Total'!H$10:H$49),0)</f>
        <v>0</v>
      </c>
      <c r="J79" s="640">
        <f>IF($B$8="Actuals only",SUMIF('WW Spending Actual'!$B$10:$B$49,'Summary TC'!$B79,'WW Spending Actual'!I$10:I$49),0)+IF($B$8="Actuals + Projected",SUMIF('WW Spending Total'!$B$10:$B$49,'Summary TC'!$B79,'WW Spending Total'!I$10:I$49),0)</f>
        <v>0</v>
      </c>
      <c r="K79" s="640">
        <f>IF($B$8="Actuals only",SUMIF('WW Spending Actual'!$B$10:$B$49,'Summary TC'!$B79,'WW Spending Actual'!J$10:J$49),0)+IF($B$8="Actuals + Projected",SUMIF('WW Spending Total'!$B$10:$B$49,'Summary TC'!$B79,'WW Spending Total'!J$10:J$49),0)</f>
        <v>0</v>
      </c>
      <c r="L79" s="640">
        <f>IF($B$8="Actuals only",SUMIF('WW Spending Actual'!$B$10:$B$49,'Summary TC'!$B79,'WW Spending Actual'!K$10:K$49),0)+IF($B$8="Actuals + Projected",SUMIF('WW Spending Total'!$B$10:$B$49,'Summary TC'!$B79,'WW Spending Total'!K$10:K$49),0)</f>
        <v>0</v>
      </c>
      <c r="M79" s="640">
        <f>IF($B$8="Actuals only",SUMIF('WW Spending Actual'!$B$10:$B$49,'Summary TC'!$B79,'WW Spending Actual'!L$10:L$49),0)+IF($B$8="Actuals + Projected",SUMIF('WW Spending Total'!$B$10:$B$49,'Summary TC'!$B79,'WW Spending Total'!L$10:L$49),0)</f>
        <v>0</v>
      </c>
      <c r="N79" s="640">
        <f>IF($B$8="Actuals only",SUMIF('WW Spending Actual'!$B$10:$B$49,'Summary TC'!$B79,'WW Spending Actual'!M$10:M$49),0)+IF($B$8="Actuals + Projected",SUMIF('WW Spending Total'!$B$10:$B$49,'Summary TC'!$B79,'WW Spending Total'!M$10:M$49),0)</f>
        <v>0</v>
      </c>
      <c r="O79" s="640">
        <f>IF($B$8="Actuals only",SUMIF('WW Spending Actual'!$B$10:$B$49,'Summary TC'!$B79,'WW Spending Actual'!N$10:N$49),0)+IF($B$8="Actuals + Projected",SUMIF('WW Spending Total'!$B$10:$B$49,'Summary TC'!$B79,'WW Spending Total'!N$10:N$49),0)</f>
        <v>0</v>
      </c>
      <c r="P79" s="640">
        <f>IF($B$8="Actuals only",SUMIF('WW Spending Actual'!$B$10:$B$49,'Summary TC'!$B79,'WW Spending Actual'!O$10:O$49),0)+IF($B$8="Actuals + Projected",SUMIF('WW Spending Total'!$B$10:$B$49,'Summary TC'!$B79,'WW Spending Total'!O$10:O$49),0)</f>
        <v>0</v>
      </c>
      <c r="Q79" s="640">
        <f>IF($B$8="Actuals only",SUMIF('WW Spending Actual'!$B$10:$B$49,'Summary TC'!$B79,'WW Spending Actual'!P$10:P$49),0)+IF($B$8="Actuals + Projected",SUMIF('WW Spending Total'!$B$10:$B$49,'Summary TC'!$B79,'WW Spending Total'!P$10:P$49),0)</f>
        <v>0</v>
      </c>
      <c r="R79" s="640">
        <f>IF($B$8="Actuals only",SUMIF('WW Spending Actual'!$B$10:$B$49,'Summary TC'!$B79,'WW Spending Actual'!Q$10:Q$49),0)+IF($B$8="Actuals + Projected",SUMIF('WW Spending Total'!$B$10:$B$49,'Summary TC'!$B79,'WW Spending Total'!Q$10:Q$49),0)</f>
        <v>0</v>
      </c>
      <c r="S79" s="640">
        <f>IF($B$8="Actuals only",SUMIF('WW Spending Actual'!$B$10:$B$49,'Summary TC'!$B79,'WW Spending Actual'!R$10:R$49),0)+IF($B$8="Actuals + Projected",SUMIF('WW Spending Total'!$B$10:$B$49,'Summary TC'!$B79,'WW Spending Total'!R$10:R$49),0)</f>
        <v>0</v>
      </c>
      <c r="T79" s="640">
        <f>IF($B$8="Actuals only",SUMIF('WW Spending Actual'!$B$10:$B$49,'Summary TC'!$B79,'WW Spending Actual'!S$10:S$49),0)+IF($B$8="Actuals + Projected",SUMIF('WW Spending Total'!$B$10:$B$49,'Summary TC'!$B79,'WW Spending Total'!S$10:S$49),0)</f>
        <v>0</v>
      </c>
      <c r="U79" s="640">
        <f>IF($B$8="Actuals only",SUMIF('WW Spending Actual'!$B$10:$B$49,'Summary TC'!$B79,'WW Spending Actual'!T$10:T$49),0)+IF($B$8="Actuals + Projected",SUMIF('WW Spending Total'!$B$10:$B$49,'Summary TC'!$B79,'WW Spending Total'!T$10:T$49),0)</f>
        <v>0</v>
      </c>
      <c r="V79" s="640">
        <f>IF($B$8="Actuals only",SUMIF('WW Spending Actual'!$B$10:$B$49,'Summary TC'!$B79,'WW Spending Actual'!U$10:U$49),0)+IF($B$8="Actuals + Projected",SUMIF('WW Spending Total'!$B$10:$B$49,'Summary TC'!$B79,'WW Spending Total'!U$10:U$49),0)</f>
        <v>0</v>
      </c>
      <c r="W79" s="640">
        <f>IF($B$8="Actuals only",SUMIF('WW Spending Actual'!$B$10:$B$49,'Summary TC'!$B79,'WW Spending Actual'!V$10:V$49),0)+IF($B$8="Actuals + Projected",SUMIF('WW Spending Total'!$B$10:$B$49,'Summary TC'!$B79,'WW Spending Total'!V$10:V$49),0)</f>
        <v>0</v>
      </c>
      <c r="X79" s="640">
        <f>IF($B$8="Actuals only",SUMIF('WW Spending Actual'!$B$10:$B$49,'Summary TC'!$B79,'WW Spending Actual'!W$10:W$49),0)+IF($B$8="Actuals + Projected",SUMIF('WW Spending Total'!$B$10:$B$49,'Summary TC'!$B79,'WW Spending Total'!W$10:W$49),0)</f>
        <v>0</v>
      </c>
      <c r="Y79" s="640">
        <f>IF($B$8="Actuals only",SUMIF('WW Spending Actual'!$B$10:$B$49,'Summary TC'!$B79,'WW Spending Actual'!X$10:X$49),0)+IF($B$8="Actuals + Projected",SUMIF('WW Spending Total'!$B$10:$B$49,'Summary TC'!$B79,'WW Spending Total'!X$10:X$49),0)</f>
        <v>0</v>
      </c>
      <c r="Z79" s="640">
        <f>IF($B$8="Actuals only",SUMIF('WW Spending Actual'!$B$10:$B$49,'Summary TC'!$B79,'WW Spending Actual'!Y$10:Y$49),0)+IF($B$8="Actuals + Projected",SUMIF('WW Spending Total'!$B$10:$B$49,'Summary TC'!$B79,'WW Spending Total'!Y$10:Y$49),0)</f>
        <v>0</v>
      </c>
      <c r="AA79" s="640">
        <f>IF($B$8="Actuals only",SUMIF('WW Spending Actual'!$B$10:$B$49,'Summary TC'!$B79,'WW Spending Actual'!Z$10:Z$49),0)+IF($B$8="Actuals + Projected",SUMIF('WW Spending Total'!$B$10:$B$49,'Summary TC'!$B79,'WW Spending Total'!Z$10:Z$49),0)</f>
        <v>0</v>
      </c>
      <c r="AB79" s="640">
        <f>IF($B$8="Actuals only",SUMIF('WW Spending Actual'!$B$10:$B$49,'Summary TC'!$B79,'WW Spending Actual'!AA$10:AA$49),0)+IF($B$8="Actuals + Projected",SUMIF('WW Spending Total'!$B$10:$B$49,'Summary TC'!$B79,'WW Spending Total'!AA$10:AA$49),0)</f>
        <v>0</v>
      </c>
      <c r="AC79" s="640">
        <f>IF($B$8="Actuals only",SUMIF('WW Spending Actual'!$B$10:$B$49,'Summary TC'!$B79,'WW Spending Actual'!AB$10:AB$49),0)+IF($B$8="Actuals + Projected",SUMIF('WW Spending Total'!$B$10:$B$49,'Summary TC'!$B79,'WW Spending Total'!AB$10:AB$49),0)</f>
        <v>0</v>
      </c>
      <c r="AD79" s="640">
        <f>IF($B$8="Actuals only",SUMIF('WW Spending Actual'!$B$10:$B$49,'Summary TC'!$B79,'WW Spending Actual'!AC$10:AC$49),0)+IF($B$8="Actuals + Projected",SUMIF('WW Spending Total'!$B$10:$B$49,'Summary TC'!$B79,'WW Spending Total'!AC$10:AC$49),0)</f>
        <v>0</v>
      </c>
      <c r="AE79" s="640">
        <f>IF($B$8="Actuals only",SUMIF('WW Spending Actual'!$B$10:$B$49,'Summary TC'!$B79,'WW Spending Actual'!AD$10:AD$49),0)+IF($B$8="Actuals + Projected",SUMIF('WW Spending Total'!$B$10:$B$49,'Summary TC'!$B79,'WW Spending Total'!AD$10:AD$49),0)</f>
        <v>0</v>
      </c>
      <c r="AF79" s="640">
        <f>IF($B$8="Actuals only",SUMIF('WW Spending Actual'!$B$10:$B$49,'Summary TC'!$B79,'WW Spending Actual'!AE$10:AE$49),0)+IF($B$8="Actuals + Projected",SUMIF('WW Spending Total'!$B$10:$B$49,'Summary TC'!$B79,'WW Spending Total'!AE$10:AE$49),0)</f>
        <v>0</v>
      </c>
      <c r="AG79" s="640">
        <f>IF($B$8="Actuals only",SUMIF('WW Spending Actual'!$B$10:$B$49,'Summary TC'!$B79,'WW Spending Actual'!AF$10:AF$49),0)+IF($B$8="Actuals + Projected",SUMIF('WW Spending Total'!$B$10:$B$49,'Summary TC'!$B79,'WW Spending Total'!AF$10:AF$49),0)</f>
        <v>0</v>
      </c>
      <c r="AH79" s="640">
        <f>IF($B$8="Actuals only",SUMIF('WW Spending Actual'!$B$10:$B$49,'Summary TC'!$B79,'WW Spending Actual'!AG$10:AG$49),0)+IF($B$8="Actuals + Projected",SUMIF('WW Spending Total'!$B$10:$B$49,'Summary TC'!$B79,'WW Spending Total'!AG$10:AG$49),0)</f>
        <v>0</v>
      </c>
      <c r="AI79" s="673">
        <f t="shared" si="21"/>
        <v>0</v>
      </c>
    </row>
    <row r="80" spans="2:35" hidden="1" x14ac:dyDescent="0.2">
      <c r="B80" s="591" t="str">
        <f>IFERROR(VLOOKUP(C80,'MEG Def'!$A$7:$B$12,2),"")</f>
        <v/>
      </c>
      <c r="C80" s="637"/>
      <c r="D80" s="636"/>
      <c r="E80" s="639">
        <f>IF($B$8="Actuals only",SUMIF('WW Spending Actual'!$B$10:$B$49,'Summary TC'!$B80,'WW Spending Actual'!D$10:D$49),0)+IF($B$8="Actuals + Projected",SUMIF('WW Spending Total'!$B$10:$B$49,'Summary TC'!$B80,'WW Spending Total'!D$10:D$49),0)</f>
        <v>0</v>
      </c>
      <c r="F80" s="640">
        <f>IF($B$8="Actuals only",SUMIF('WW Spending Actual'!$B$10:$B$49,'Summary TC'!$B80,'WW Spending Actual'!E$10:E$49),0)+IF($B$8="Actuals + Projected",SUMIF('WW Spending Total'!$B$10:$B$49,'Summary TC'!$B80,'WW Spending Total'!E$10:E$49),0)</f>
        <v>0</v>
      </c>
      <c r="G80" s="640">
        <f>IF($B$8="Actuals only",SUMIF('WW Spending Actual'!$B$10:$B$49,'Summary TC'!$B80,'WW Spending Actual'!F$10:F$49),0)+IF($B$8="Actuals + Projected",SUMIF('WW Spending Total'!$B$10:$B$49,'Summary TC'!$B80,'WW Spending Total'!F$10:F$49),0)</f>
        <v>0</v>
      </c>
      <c r="H80" s="640">
        <f>IF($B$8="Actuals only",SUMIF('WW Spending Actual'!$B$10:$B$49,'Summary TC'!$B80,'WW Spending Actual'!G$10:G$49),0)+IF($B$8="Actuals + Projected",SUMIF('WW Spending Total'!$B$10:$B$49,'Summary TC'!$B80,'WW Spending Total'!G$10:G$49),0)</f>
        <v>0</v>
      </c>
      <c r="I80" s="640">
        <f>IF($B$8="Actuals only",SUMIF('WW Spending Actual'!$B$10:$B$49,'Summary TC'!$B80,'WW Spending Actual'!H$10:H$49),0)+IF($B$8="Actuals + Projected",SUMIF('WW Spending Total'!$B$10:$B$49,'Summary TC'!$B80,'WW Spending Total'!H$10:H$49),0)</f>
        <v>0</v>
      </c>
      <c r="J80" s="640">
        <f>IF($B$8="Actuals only",SUMIF('WW Spending Actual'!$B$10:$B$49,'Summary TC'!$B80,'WW Spending Actual'!I$10:I$49),0)+IF($B$8="Actuals + Projected",SUMIF('WW Spending Total'!$B$10:$B$49,'Summary TC'!$B80,'WW Spending Total'!I$10:I$49),0)</f>
        <v>0</v>
      </c>
      <c r="K80" s="640">
        <f>IF($B$8="Actuals only",SUMIF('WW Spending Actual'!$B$10:$B$49,'Summary TC'!$B80,'WW Spending Actual'!J$10:J$49),0)+IF($B$8="Actuals + Projected",SUMIF('WW Spending Total'!$B$10:$B$49,'Summary TC'!$B80,'WW Spending Total'!J$10:J$49),0)</f>
        <v>0</v>
      </c>
      <c r="L80" s="640">
        <f>IF($B$8="Actuals only",SUMIF('WW Spending Actual'!$B$10:$B$49,'Summary TC'!$B80,'WW Spending Actual'!K$10:K$49),0)+IF($B$8="Actuals + Projected",SUMIF('WW Spending Total'!$B$10:$B$49,'Summary TC'!$B80,'WW Spending Total'!K$10:K$49),0)</f>
        <v>0</v>
      </c>
      <c r="M80" s="640">
        <f>IF($B$8="Actuals only",SUMIF('WW Spending Actual'!$B$10:$B$49,'Summary TC'!$B80,'WW Spending Actual'!L$10:L$49),0)+IF($B$8="Actuals + Projected",SUMIF('WW Spending Total'!$B$10:$B$49,'Summary TC'!$B80,'WW Spending Total'!L$10:L$49),0)</f>
        <v>0</v>
      </c>
      <c r="N80" s="640">
        <f>IF($B$8="Actuals only",SUMIF('WW Spending Actual'!$B$10:$B$49,'Summary TC'!$B80,'WW Spending Actual'!M$10:M$49),0)+IF($B$8="Actuals + Projected",SUMIF('WW Spending Total'!$B$10:$B$49,'Summary TC'!$B80,'WW Spending Total'!M$10:M$49),0)</f>
        <v>0</v>
      </c>
      <c r="O80" s="640">
        <f>IF($B$8="Actuals only",SUMIF('WW Spending Actual'!$B$10:$B$49,'Summary TC'!$B80,'WW Spending Actual'!N$10:N$49),0)+IF($B$8="Actuals + Projected",SUMIF('WW Spending Total'!$B$10:$B$49,'Summary TC'!$B80,'WW Spending Total'!N$10:N$49),0)</f>
        <v>0</v>
      </c>
      <c r="P80" s="640">
        <f>IF($B$8="Actuals only",SUMIF('WW Spending Actual'!$B$10:$B$49,'Summary TC'!$B80,'WW Spending Actual'!O$10:O$49),0)+IF($B$8="Actuals + Projected",SUMIF('WW Spending Total'!$B$10:$B$49,'Summary TC'!$B80,'WW Spending Total'!O$10:O$49),0)</f>
        <v>0</v>
      </c>
      <c r="Q80" s="640">
        <f>IF($B$8="Actuals only",SUMIF('WW Spending Actual'!$B$10:$B$49,'Summary TC'!$B80,'WW Spending Actual'!P$10:P$49),0)+IF($B$8="Actuals + Projected",SUMIF('WW Spending Total'!$B$10:$B$49,'Summary TC'!$B80,'WW Spending Total'!P$10:P$49),0)</f>
        <v>0</v>
      </c>
      <c r="R80" s="640">
        <f>IF($B$8="Actuals only",SUMIF('WW Spending Actual'!$B$10:$B$49,'Summary TC'!$B80,'WW Spending Actual'!Q$10:Q$49),0)+IF($B$8="Actuals + Projected",SUMIF('WW Spending Total'!$B$10:$B$49,'Summary TC'!$B80,'WW Spending Total'!Q$10:Q$49),0)</f>
        <v>0</v>
      </c>
      <c r="S80" s="640">
        <f>IF($B$8="Actuals only",SUMIF('WW Spending Actual'!$B$10:$B$49,'Summary TC'!$B80,'WW Spending Actual'!R$10:R$49),0)+IF($B$8="Actuals + Projected",SUMIF('WW Spending Total'!$B$10:$B$49,'Summary TC'!$B80,'WW Spending Total'!R$10:R$49),0)</f>
        <v>0</v>
      </c>
      <c r="T80" s="640">
        <f>IF($B$8="Actuals only",SUMIF('WW Spending Actual'!$B$10:$B$49,'Summary TC'!$B80,'WW Spending Actual'!S$10:S$49),0)+IF($B$8="Actuals + Projected",SUMIF('WW Spending Total'!$B$10:$B$49,'Summary TC'!$B80,'WW Spending Total'!S$10:S$49),0)</f>
        <v>0</v>
      </c>
      <c r="U80" s="640">
        <f>IF($B$8="Actuals only",SUMIF('WW Spending Actual'!$B$10:$B$49,'Summary TC'!$B80,'WW Spending Actual'!T$10:T$49),0)+IF($B$8="Actuals + Projected",SUMIF('WW Spending Total'!$B$10:$B$49,'Summary TC'!$B80,'WW Spending Total'!T$10:T$49),0)</f>
        <v>0</v>
      </c>
      <c r="V80" s="640">
        <f>IF($B$8="Actuals only",SUMIF('WW Spending Actual'!$B$10:$B$49,'Summary TC'!$B80,'WW Spending Actual'!U$10:U$49),0)+IF($B$8="Actuals + Projected",SUMIF('WW Spending Total'!$B$10:$B$49,'Summary TC'!$B80,'WW Spending Total'!U$10:U$49),0)</f>
        <v>0</v>
      </c>
      <c r="W80" s="640">
        <f>IF($B$8="Actuals only",SUMIF('WW Spending Actual'!$B$10:$B$49,'Summary TC'!$B80,'WW Spending Actual'!V$10:V$49),0)+IF($B$8="Actuals + Projected",SUMIF('WW Spending Total'!$B$10:$B$49,'Summary TC'!$B80,'WW Spending Total'!V$10:V$49),0)</f>
        <v>0</v>
      </c>
      <c r="X80" s="640">
        <f>IF($B$8="Actuals only",SUMIF('WW Spending Actual'!$B$10:$B$49,'Summary TC'!$B80,'WW Spending Actual'!W$10:W$49),0)+IF($B$8="Actuals + Projected",SUMIF('WW Spending Total'!$B$10:$B$49,'Summary TC'!$B80,'WW Spending Total'!W$10:W$49),0)</f>
        <v>0</v>
      </c>
      <c r="Y80" s="640">
        <f>IF($B$8="Actuals only",SUMIF('WW Spending Actual'!$B$10:$B$49,'Summary TC'!$B80,'WW Spending Actual'!X$10:X$49),0)+IF($B$8="Actuals + Projected",SUMIF('WW Spending Total'!$B$10:$B$49,'Summary TC'!$B80,'WW Spending Total'!X$10:X$49),0)</f>
        <v>0</v>
      </c>
      <c r="Z80" s="640">
        <f>IF($B$8="Actuals only",SUMIF('WW Spending Actual'!$B$10:$B$49,'Summary TC'!$B80,'WW Spending Actual'!Y$10:Y$49),0)+IF($B$8="Actuals + Projected",SUMIF('WW Spending Total'!$B$10:$B$49,'Summary TC'!$B80,'WW Spending Total'!Y$10:Y$49),0)</f>
        <v>0</v>
      </c>
      <c r="AA80" s="640">
        <f>IF($B$8="Actuals only",SUMIF('WW Spending Actual'!$B$10:$B$49,'Summary TC'!$B80,'WW Spending Actual'!Z$10:Z$49),0)+IF($B$8="Actuals + Projected",SUMIF('WW Spending Total'!$B$10:$B$49,'Summary TC'!$B80,'WW Spending Total'!Z$10:Z$49),0)</f>
        <v>0</v>
      </c>
      <c r="AB80" s="640">
        <f>IF($B$8="Actuals only",SUMIF('WW Spending Actual'!$B$10:$B$49,'Summary TC'!$B80,'WW Spending Actual'!AA$10:AA$49),0)+IF($B$8="Actuals + Projected",SUMIF('WW Spending Total'!$B$10:$B$49,'Summary TC'!$B80,'WW Spending Total'!AA$10:AA$49),0)</f>
        <v>0</v>
      </c>
      <c r="AC80" s="640">
        <f>IF($B$8="Actuals only",SUMIF('WW Spending Actual'!$B$10:$B$49,'Summary TC'!$B80,'WW Spending Actual'!AB$10:AB$49),0)+IF($B$8="Actuals + Projected",SUMIF('WW Spending Total'!$B$10:$B$49,'Summary TC'!$B80,'WW Spending Total'!AB$10:AB$49),0)</f>
        <v>0</v>
      </c>
      <c r="AD80" s="640">
        <f>IF($B$8="Actuals only",SUMIF('WW Spending Actual'!$B$10:$B$49,'Summary TC'!$B80,'WW Spending Actual'!AC$10:AC$49),0)+IF($B$8="Actuals + Projected",SUMIF('WW Spending Total'!$B$10:$B$49,'Summary TC'!$B80,'WW Spending Total'!AC$10:AC$49),0)</f>
        <v>0</v>
      </c>
      <c r="AE80" s="640">
        <f>IF($B$8="Actuals only",SUMIF('WW Spending Actual'!$B$10:$B$49,'Summary TC'!$B80,'WW Spending Actual'!AD$10:AD$49),0)+IF($B$8="Actuals + Projected",SUMIF('WW Spending Total'!$B$10:$B$49,'Summary TC'!$B80,'WW Spending Total'!AD$10:AD$49),0)</f>
        <v>0</v>
      </c>
      <c r="AF80" s="640">
        <f>IF($B$8="Actuals only",SUMIF('WW Spending Actual'!$B$10:$B$49,'Summary TC'!$B80,'WW Spending Actual'!AE$10:AE$49),0)+IF($B$8="Actuals + Projected",SUMIF('WW Spending Total'!$B$10:$B$49,'Summary TC'!$B80,'WW Spending Total'!AE$10:AE$49),0)</f>
        <v>0</v>
      </c>
      <c r="AG80" s="640">
        <f>IF($B$8="Actuals only",SUMIF('WW Spending Actual'!$B$10:$B$49,'Summary TC'!$B80,'WW Spending Actual'!AF$10:AF$49),0)+IF($B$8="Actuals + Projected",SUMIF('WW Spending Total'!$B$10:$B$49,'Summary TC'!$B80,'WW Spending Total'!AF$10:AF$49),0)</f>
        <v>0</v>
      </c>
      <c r="AH80" s="640">
        <f>IF($B$8="Actuals only",SUMIF('WW Spending Actual'!$B$10:$B$49,'Summary TC'!$B80,'WW Spending Actual'!AG$10:AG$49),0)+IF($B$8="Actuals + Projected",SUMIF('WW Spending Total'!$B$10:$B$49,'Summary TC'!$B80,'WW Spending Total'!AG$10:AG$49),0)</f>
        <v>0</v>
      </c>
      <c r="AI80" s="673">
        <f t="shared" si="21"/>
        <v>0</v>
      </c>
    </row>
    <row r="81" spans="2:35" hidden="1" x14ac:dyDescent="0.2">
      <c r="B81" s="591" t="str">
        <f>IFERROR(VLOOKUP(C81,'MEG Def'!$A$7:$B$12,2),"")</f>
        <v/>
      </c>
      <c r="C81" s="637"/>
      <c r="D81" s="636"/>
      <c r="E81" s="639">
        <f>IF($B$8="Actuals only",SUMIF('WW Spending Actual'!$B$10:$B$49,'Summary TC'!$B81,'WW Spending Actual'!D$10:D$49),0)+IF($B$8="Actuals + Projected",SUMIF('WW Spending Total'!$B$10:$B$49,'Summary TC'!$B81,'WW Spending Total'!D$10:D$49),0)</f>
        <v>0</v>
      </c>
      <c r="F81" s="640">
        <f>IF($B$8="Actuals only",SUMIF('WW Spending Actual'!$B$10:$B$49,'Summary TC'!$B81,'WW Spending Actual'!E$10:E$49),0)+IF($B$8="Actuals + Projected",SUMIF('WW Spending Total'!$B$10:$B$49,'Summary TC'!$B81,'WW Spending Total'!E$10:E$49),0)</f>
        <v>0</v>
      </c>
      <c r="G81" s="640">
        <f>IF($B$8="Actuals only",SUMIF('WW Spending Actual'!$B$10:$B$49,'Summary TC'!$B81,'WW Spending Actual'!F$10:F$49),0)+IF($B$8="Actuals + Projected",SUMIF('WW Spending Total'!$B$10:$B$49,'Summary TC'!$B81,'WW Spending Total'!F$10:F$49),0)</f>
        <v>0</v>
      </c>
      <c r="H81" s="640">
        <f>IF($B$8="Actuals only",SUMIF('WW Spending Actual'!$B$10:$B$49,'Summary TC'!$B81,'WW Spending Actual'!G$10:G$49),0)+IF($B$8="Actuals + Projected",SUMIF('WW Spending Total'!$B$10:$B$49,'Summary TC'!$B81,'WW Spending Total'!G$10:G$49),0)</f>
        <v>0</v>
      </c>
      <c r="I81" s="640">
        <f>IF($B$8="Actuals only",SUMIF('WW Spending Actual'!$B$10:$B$49,'Summary TC'!$B81,'WW Spending Actual'!H$10:H$49),0)+IF($B$8="Actuals + Projected",SUMIF('WW Spending Total'!$B$10:$B$49,'Summary TC'!$B81,'WW Spending Total'!H$10:H$49),0)</f>
        <v>0</v>
      </c>
      <c r="J81" s="640">
        <f>IF($B$8="Actuals only",SUMIF('WW Spending Actual'!$B$10:$B$49,'Summary TC'!$B81,'WW Spending Actual'!I$10:I$49),0)+IF($B$8="Actuals + Projected",SUMIF('WW Spending Total'!$B$10:$B$49,'Summary TC'!$B81,'WW Spending Total'!I$10:I$49),0)</f>
        <v>0</v>
      </c>
      <c r="K81" s="640">
        <f>IF($B$8="Actuals only",SUMIF('WW Spending Actual'!$B$10:$B$49,'Summary TC'!$B81,'WW Spending Actual'!J$10:J$49),0)+IF($B$8="Actuals + Projected",SUMIF('WW Spending Total'!$B$10:$B$49,'Summary TC'!$B81,'WW Spending Total'!J$10:J$49),0)</f>
        <v>0</v>
      </c>
      <c r="L81" s="640">
        <f>IF($B$8="Actuals only",SUMIF('WW Spending Actual'!$B$10:$B$49,'Summary TC'!$B81,'WW Spending Actual'!K$10:K$49),0)+IF($B$8="Actuals + Projected",SUMIF('WW Spending Total'!$B$10:$B$49,'Summary TC'!$B81,'WW Spending Total'!K$10:K$49),0)</f>
        <v>0</v>
      </c>
      <c r="M81" s="640">
        <f>IF($B$8="Actuals only",SUMIF('WW Spending Actual'!$B$10:$B$49,'Summary TC'!$B81,'WW Spending Actual'!L$10:L$49),0)+IF($B$8="Actuals + Projected",SUMIF('WW Spending Total'!$B$10:$B$49,'Summary TC'!$B81,'WW Spending Total'!L$10:L$49),0)</f>
        <v>0</v>
      </c>
      <c r="N81" s="640">
        <f>IF($B$8="Actuals only",SUMIF('WW Spending Actual'!$B$10:$B$49,'Summary TC'!$B81,'WW Spending Actual'!M$10:M$49),0)+IF($B$8="Actuals + Projected",SUMIF('WW Spending Total'!$B$10:$B$49,'Summary TC'!$B81,'WW Spending Total'!M$10:M$49),0)</f>
        <v>0</v>
      </c>
      <c r="O81" s="640">
        <f>IF($B$8="Actuals only",SUMIF('WW Spending Actual'!$B$10:$B$49,'Summary TC'!$B81,'WW Spending Actual'!N$10:N$49),0)+IF($B$8="Actuals + Projected",SUMIF('WW Spending Total'!$B$10:$B$49,'Summary TC'!$B81,'WW Spending Total'!N$10:N$49),0)</f>
        <v>0</v>
      </c>
      <c r="P81" s="640">
        <f>IF($B$8="Actuals only",SUMIF('WW Spending Actual'!$B$10:$B$49,'Summary TC'!$B81,'WW Spending Actual'!O$10:O$49),0)+IF($B$8="Actuals + Projected",SUMIF('WW Spending Total'!$B$10:$B$49,'Summary TC'!$B81,'WW Spending Total'!O$10:O$49),0)</f>
        <v>0</v>
      </c>
      <c r="Q81" s="640">
        <f>IF($B$8="Actuals only",SUMIF('WW Spending Actual'!$B$10:$B$49,'Summary TC'!$B81,'WW Spending Actual'!P$10:P$49),0)+IF($B$8="Actuals + Projected",SUMIF('WW Spending Total'!$B$10:$B$49,'Summary TC'!$B81,'WW Spending Total'!P$10:P$49),0)</f>
        <v>0</v>
      </c>
      <c r="R81" s="640">
        <f>IF($B$8="Actuals only",SUMIF('WW Spending Actual'!$B$10:$B$49,'Summary TC'!$B81,'WW Spending Actual'!Q$10:Q$49),0)+IF($B$8="Actuals + Projected",SUMIF('WW Spending Total'!$B$10:$B$49,'Summary TC'!$B81,'WW Spending Total'!Q$10:Q$49),0)</f>
        <v>0</v>
      </c>
      <c r="S81" s="640">
        <f>IF($B$8="Actuals only",SUMIF('WW Spending Actual'!$B$10:$B$49,'Summary TC'!$B81,'WW Spending Actual'!R$10:R$49),0)+IF($B$8="Actuals + Projected",SUMIF('WW Spending Total'!$B$10:$B$49,'Summary TC'!$B81,'WW Spending Total'!R$10:R$49),0)</f>
        <v>0</v>
      </c>
      <c r="T81" s="640">
        <f>IF($B$8="Actuals only",SUMIF('WW Spending Actual'!$B$10:$B$49,'Summary TC'!$B81,'WW Spending Actual'!S$10:S$49),0)+IF($B$8="Actuals + Projected",SUMIF('WW Spending Total'!$B$10:$B$49,'Summary TC'!$B81,'WW Spending Total'!S$10:S$49),0)</f>
        <v>0</v>
      </c>
      <c r="U81" s="640">
        <f>IF($B$8="Actuals only",SUMIF('WW Spending Actual'!$B$10:$B$49,'Summary TC'!$B81,'WW Spending Actual'!T$10:T$49),0)+IF($B$8="Actuals + Projected",SUMIF('WW Spending Total'!$B$10:$B$49,'Summary TC'!$B81,'WW Spending Total'!T$10:T$49),0)</f>
        <v>0</v>
      </c>
      <c r="V81" s="640">
        <f>IF($B$8="Actuals only",SUMIF('WW Spending Actual'!$B$10:$B$49,'Summary TC'!$B81,'WW Spending Actual'!U$10:U$49),0)+IF($B$8="Actuals + Projected",SUMIF('WW Spending Total'!$B$10:$B$49,'Summary TC'!$B81,'WW Spending Total'!U$10:U$49),0)</f>
        <v>0</v>
      </c>
      <c r="W81" s="640">
        <f>IF($B$8="Actuals only",SUMIF('WW Spending Actual'!$B$10:$B$49,'Summary TC'!$B81,'WW Spending Actual'!V$10:V$49),0)+IF($B$8="Actuals + Projected",SUMIF('WW Spending Total'!$B$10:$B$49,'Summary TC'!$B81,'WW Spending Total'!V$10:V$49),0)</f>
        <v>0</v>
      </c>
      <c r="X81" s="640">
        <f>IF($B$8="Actuals only",SUMIF('WW Spending Actual'!$B$10:$B$49,'Summary TC'!$B81,'WW Spending Actual'!W$10:W$49),0)+IF($B$8="Actuals + Projected",SUMIF('WW Spending Total'!$B$10:$B$49,'Summary TC'!$B81,'WW Spending Total'!W$10:W$49),0)</f>
        <v>0</v>
      </c>
      <c r="Y81" s="640">
        <f>IF($B$8="Actuals only",SUMIF('WW Spending Actual'!$B$10:$B$49,'Summary TC'!$B81,'WW Spending Actual'!X$10:X$49),0)+IF($B$8="Actuals + Projected",SUMIF('WW Spending Total'!$B$10:$B$49,'Summary TC'!$B81,'WW Spending Total'!X$10:X$49),0)</f>
        <v>0</v>
      </c>
      <c r="Z81" s="640">
        <f>IF($B$8="Actuals only",SUMIF('WW Spending Actual'!$B$10:$B$49,'Summary TC'!$B81,'WW Spending Actual'!Y$10:Y$49),0)+IF($B$8="Actuals + Projected",SUMIF('WW Spending Total'!$B$10:$B$49,'Summary TC'!$B81,'WW Spending Total'!Y$10:Y$49),0)</f>
        <v>0</v>
      </c>
      <c r="AA81" s="640">
        <f>IF($B$8="Actuals only",SUMIF('WW Spending Actual'!$B$10:$B$49,'Summary TC'!$B81,'WW Spending Actual'!Z$10:Z$49),0)+IF($B$8="Actuals + Projected",SUMIF('WW Spending Total'!$B$10:$B$49,'Summary TC'!$B81,'WW Spending Total'!Z$10:Z$49),0)</f>
        <v>0</v>
      </c>
      <c r="AB81" s="640">
        <f>IF($B$8="Actuals only",SUMIF('WW Spending Actual'!$B$10:$B$49,'Summary TC'!$B81,'WW Spending Actual'!AA$10:AA$49),0)+IF($B$8="Actuals + Projected",SUMIF('WW Spending Total'!$B$10:$B$49,'Summary TC'!$B81,'WW Spending Total'!AA$10:AA$49),0)</f>
        <v>0</v>
      </c>
      <c r="AC81" s="640">
        <f>IF($B$8="Actuals only",SUMIF('WW Spending Actual'!$B$10:$B$49,'Summary TC'!$B81,'WW Spending Actual'!AB$10:AB$49),0)+IF($B$8="Actuals + Projected",SUMIF('WW Spending Total'!$B$10:$B$49,'Summary TC'!$B81,'WW Spending Total'!AB$10:AB$49),0)</f>
        <v>0</v>
      </c>
      <c r="AD81" s="640">
        <f>IF($B$8="Actuals only",SUMIF('WW Spending Actual'!$B$10:$B$49,'Summary TC'!$B81,'WW Spending Actual'!AC$10:AC$49),0)+IF($B$8="Actuals + Projected",SUMIF('WW Spending Total'!$B$10:$B$49,'Summary TC'!$B81,'WW Spending Total'!AC$10:AC$49),0)</f>
        <v>0</v>
      </c>
      <c r="AE81" s="640">
        <f>IF($B$8="Actuals only",SUMIF('WW Spending Actual'!$B$10:$B$49,'Summary TC'!$B81,'WW Spending Actual'!AD$10:AD$49),0)+IF($B$8="Actuals + Projected",SUMIF('WW Spending Total'!$B$10:$B$49,'Summary TC'!$B81,'WW Spending Total'!AD$10:AD$49),0)</f>
        <v>0</v>
      </c>
      <c r="AF81" s="640">
        <f>IF($B$8="Actuals only",SUMIF('WW Spending Actual'!$B$10:$B$49,'Summary TC'!$B81,'WW Spending Actual'!AE$10:AE$49),0)+IF($B$8="Actuals + Projected",SUMIF('WW Spending Total'!$B$10:$B$49,'Summary TC'!$B81,'WW Spending Total'!AE$10:AE$49),0)</f>
        <v>0</v>
      </c>
      <c r="AG81" s="640">
        <f>IF($B$8="Actuals only",SUMIF('WW Spending Actual'!$B$10:$B$49,'Summary TC'!$B81,'WW Spending Actual'!AF$10:AF$49),0)+IF($B$8="Actuals + Projected",SUMIF('WW Spending Total'!$B$10:$B$49,'Summary TC'!$B81,'WW Spending Total'!AF$10:AF$49),0)</f>
        <v>0</v>
      </c>
      <c r="AH81" s="640">
        <f>IF($B$8="Actuals only",SUMIF('WW Spending Actual'!$B$10:$B$49,'Summary TC'!$B81,'WW Spending Actual'!AG$10:AG$49),0)+IF($B$8="Actuals + Projected",SUMIF('WW Spending Total'!$B$10:$B$49,'Summary TC'!$B81,'WW Spending Total'!AG$10:AG$49),0)</f>
        <v>0</v>
      </c>
      <c r="AI81" s="673">
        <f t="shared" si="21"/>
        <v>0</v>
      </c>
    </row>
    <row r="82" spans="2:35" hidden="1" x14ac:dyDescent="0.2">
      <c r="B82" s="591"/>
      <c r="C82" s="637"/>
      <c r="D82" s="674"/>
      <c r="E82" s="516">
        <f>IF($B$8="Actuals only",SUMIF('WW Spending Actual'!$B$10:$B$49,'Summary TC'!$B82,'WW Spending Actual'!D$10:D$49),0)+IF($B$8="Actuals + Projected",SUMIF('WW Spending Total'!$B$10:$B$49,'Summary TC'!$B82,'WW Spending Total'!D$10:D$49),0)</f>
        <v>0</v>
      </c>
      <c r="F82" s="516">
        <f>IF($B$8="Actuals only",SUMIF('WW Spending Actual'!$B$10:$B$49,'Summary TC'!$B82,'WW Spending Actual'!E$10:E$49),0)+IF($B$8="Actuals + Projected",SUMIF('WW Spending Total'!$B$10:$B$49,'Summary TC'!$B82,'WW Spending Total'!E$10:E$49),0)</f>
        <v>0</v>
      </c>
      <c r="G82" s="516">
        <f>IF($B$8="Actuals only",SUMIF('WW Spending Actual'!$B$10:$B$49,'Summary TC'!$B82,'WW Spending Actual'!F$10:F$49),0)+IF($B$8="Actuals + Projected",SUMIF('WW Spending Total'!$B$10:$B$49,'Summary TC'!$B82,'WW Spending Total'!F$10:F$49),0)</f>
        <v>0</v>
      </c>
      <c r="H82" s="516">
        <f>IF($B$8="Actuals only",SUMIF('WW Spending Actual'!$B$10:$B$49,'Summary TC'!$B82,'WW Spending Actual'!G$10:G$49),0)+IF($B$8="Actuals + Projected",SUMIF('WW Spending Total'!$B$10:$B$49,'Summary TC'!$B82,'WW Spending Total'!G$10:G$49),0)</f>
        <v>0</v>
      </c>
      <c r="I82" s="516">
        <f>IF($B$8="Actuals only",SUMIF('WW Spending Actual'!$B$10:$B$49,'Summary TC'!$B82,'WW Spending Actual'!H$10:H$49),0)+IF($B$8="Actuals + Projected",SUMIF('WW Spending Total'!$B$10:$B$49,'Summary TC'!$B82,'WW Spending Total'!H$10:H$49),0)</f>
        <v>0</v>
      </c>
      <c r="J82" s="516">
        <f>IF($B$8="Actuals only",SUMIF('WW Spending Actual'!$B$10:$B$49,'Summary TC'!$B82,'WW Spending Actual'!I$10:I$49),0)+IF($B$8="Actuals + Projected",SUMIF('WW Spending Total'!$B$10:$B$49,'Summary TC'!$B82,'WW Spending Total'!I$10:I$49),0)</f>
        <v>0</v>
      </c>
      <c r="K82" s="516">
        <f>IF($B$8="Actuals only",SUMIF('WW Spending Actual'!$B$10:$B$49,'Summary TC'!$B82,'WW Spending Actual'!J$10:J$49),0)+IF($B$8="Actuals + Projected",SUMIF('WW Spending Total'!$B$10:$B$49,'Summary TC'!$B82,'WW Spending Total'!J$10:J$49),0)</f>
        <v>0</v>
      </c>
      <c r="L82" s="516">
        <f>IF($B$8="Actuals only",SUMIF('WW Spending Actual'!$B$10:$B$49,'Summary TC'!$B82,'WW Spending Actual'!K$10:K$49),0)+IF($B$8="Actuals + Projected",SUMIF('WW Spending Total'!$B$10:$B$49,'Summary TC'!$B82,'WW Spending Total'!K$10:K$49),0)</f>
        <v>0</v>
      </c>
      <c r="M82" s="516">
        <f>IF($B$8="Actuals only",SUMIF('WW Spending Actual'!$B$10:$B$49,'Summary TC'!$B82,'WW Spending Actual'!L$10:L$49),0)+IF($B$8="Actuals + Projected",SUMIF('WW Spending Total'!$B$10:$B$49,'Summary TC'!$B82,'WW Spending Total'!L$10:L$49),0)</f>
        <v>0</v>
      </c>
      <c r="N82" s="516">
        <f>IF($B$8="Actuals only",SUMIF('WW Spending Actual'!$B$10:$B$49,'Summary TC'!$B82,'WW Spending Actual'!M$10:M$49),0)+IF($B$8="Actuals + Projected",SUMIF('WW Spending Total'!$B$10:$B$49,'Summary TC'!$B82,'WW Spending Total'!M$10:M$49),0)</f>
        <v>0</v>
      </c>
      <c r="O82" s="516">
        <f>IF($B$8="Actuals only",SUMIF('WW Spending Actual'!$B$10:$B$49,'Summary TC'!$B82,'WW Spending Actual'!N$10:N$49),0)+IF($B$8="Actuals + Projected",SUMIF('WW Spending Total'!$B$10:$B$49,'Summary TC'!$B82,'WW Spending Total'!N$10:N$49),0)</f>
        <v>0</v>
      </c>
      <c r="P82" s="516">
        <f>IF($B$8="Actuals only",SUMIF('WW Spending Actual'!$B$10:$B$49,'Summary TC'!$B82,'WW Spending Actual'!O$10:O$49),0)+IF($B$8="Actuals + Projected",SUMIF('WW Spending Total'!$B$10:$B$49,'Summary TC'!$B82,'WW Spending Total'!O$10:O$49),0)</f>
        <v>0</v>
      </c>
      <c r="Q82" s="516">
        <f>IF($B$8="Actuals only",SUMIF('WW Spending Actual'!$B$10:$B$49,'Summary TC'!$B82,'WW Spending Actual'!P$10:P$49),0)+IF($B$8="Actuals + Projected",SUMIF('WW Spending Total'!$B$10:$B$49,'Summary TC'!$B82,'WW Spending Total'!P$10:P$49),0)</f>
        <v>0</v>
      </c>
      <c r="R82" s="516">
        <f>IF($B$8="Actuals only",SUMIF('WW Spending Actual'!$B$10:$B$49,'Summary TC'!$B82,'WW Spending Actual'!Q$10:Q$49),0)+IF($B$8="Actuals + Projected",SUMIF('WW Spending Total'!$B$10:$B$49,'Summary TC'!$B82,'WW Spending Total'!Q$10:Q$49),0)</f>
        <v>0</v>
      </c>
      <c r="S82" s="516">
        <f>IF($B$8="Actuals only",SUMIF('WW Spending Actual'!$B$10:$B$49,'Summary TC'!$B82,'WW Spending Actual'!R$10:R$49),0)+IF($B$8="Actuals + Projected",SUMIF('WW Spending Total'!$B$10:$B$49,'Summary TC'!$B82,'WW Spending Total'!R$10:R$49),0)</f>
        <v>0</v>
      </c>
      <c r="T82" s="516">
        <f>IF($B$8="Actuals only",SUMIF('WW Spending Actual'!$B$10:$B$49,'Summary TC'!$B82,'WW Spending Actual'!S$10:S$49),0)+IF($B$8="Actuals + Projected",SUMIF('WW Spending Total'!$B$10:$B$49,'Summary TC'!$B82,'WW Spending Total'!S$10:S$49),0)</f>
        <v>0</v>
      </c>
      <c r="U82" s="516">
        <f>IF($B$8="Actuals only",SUMIF('WW Spending Actual'!$B$10:$B$49,'Summary TC'!$B82,'WW Spending Actual'!T$10:T$49),0)+IF($B$8="Actuals + Projected",SUMIF('WW Spending Total'!$B$10:$B$49,'Summary TC'!$B82,'WW Spending Total'!T$10:T$49),0)</f>
        <v>0</v>
      </c>
      <c r="V82" s="516">
        <f>IF($B$8="Actuals only",SUMIF('WW Spending Actual'!$B$10:$B$49,'Summary TC'!$B82,'WW Spending Actual'!U$10:U$49),0)+IF($B$8="Actuals + Projected",SUMIF('WW Spending Total'!$B$10:$B$49,'Summary TC'!$B82,'WW Spending Total'!U$10:U$49),0)</f>
        <v>0</v>
      </c>
      <c r="W82" s="516">
        <f>IF($B$8="Actuals only",SUMIF('WW Spending Actual'!$B$10:$B$49,'Summary TC'!$B82,'WW Spending Actual'!V$10:V$49),0)+IF($B$8="Actuals + Projected",SUMIF('WW Spending Total'!$B$10:$B$49,'Summary TC'!$B82,'WW Spending Total'!V$10:V$49),0)</f>
        <v>0</v>
      </c>
      <c r="X82" s="516">
        <f>IF($B$8="Actuals only",SUMIF('WW Spending Actual'!$B$10:$B$49,'Summary TC'!$B82,'WW Spending Actual'!W$10:W$49),0)+IF($B$8="Actuals + Projected",SUMIF('WW Spending Total'!$B$10:$B$49,'Summary TC'!$B82,'WW Spending Total'!W$10:W$49),0)</f>
        <v>0</v>
      </c>
      <c r="Y82" s="516">
        <f>IF($B$8="Actuals only",SUMIF('WW Spending Actual'!$B$10:$B$49,'Summary TC'!$B82,'WW Spending Actual'!X$10:X$49),0)+IF($B$8="Actuals + Projected",SUMIF('WW Spending Total'!$B$10:$B$49,'Summary TC'!$B82,'WW Spending Total'!X$10:X$49),0)</f>
        <v>0</v>
      </c>
      <c r="Z82" s="516">
        <f>IF($B$8="Actuals only",SUMIF('WW Spending Actual'!$B$10:$B$49,'Summary TC'!$B82,'WW Spending Actual'!Y$10:Y$49),0)+IF($B$8="Actuals + Projected",SUMIF('WW Spending Total'!$B$10:$B$49,'Summary TC'!$B82,'WW Spending Total'!Y$10:Y$49),0)</f>
        <v>0</v>
      </c>
      <c r="AA82" s="516">
        <f>IF($B$8="Actuals only",SUMIF('WW Spending Actual'!$B$10:$B$49,'Summary TC'!$B82,'WW Spending Actual'!Z$10:Z$49),0)+IF($B$8="Actuals + Projected",SUMIF('WW Spending Total'!$B$10:$B$49,'Summary TC'!$B82,'WW Spending Total'!Z$10:Z$49),0)</f>
        <v>0</v>
      </c>
      <c r="AB82" s="516">
        <f>IF($B$8="Actuals only",SUMIF('WW Spending Actual'!$B$10:$B$49,'Summary TC'!$B82,'WW Spending Actual'!AA$10:AA$49),0)+IF($B$8="Actuals + Projected",SUMIF('WW Spending Total'!$B$10:$B$49,'Summary TC'!$B82,'WW Spending Total'!AA$10:AA$49),0)</f>
        <v>0</v>
      </c>
      <c r="AC82" s="516">
        <f>IF($B$8="Actuals only",SUMIF('WW Spending Actual'!$B$10:$B$49,'Summary TC'!$B82,'WW Spending Actual'!AB$10:AB$49),0)+IF($B$8="Actuals + Projected",SUMIF('WW Spending Total'!$B$10:$B$49,'Summary TC'!$B82,'WW Spending Total'!AB$10:AB$49),0)</f>
        <v>0</v>
      </c>
      <c r="AD82" s="516">
        <f>IF($B$8="Actuals only",SUMIF('WW Spending Actual'!$B$10:$B$49,'Summary TC'!$B82,'WW Spending Actual'!AC$10:AC$49),0)+IF($B$8="Actuals + Projected",SUMIF('WW Spending Total'!$B$10:$B$49,'Summary TC'!$B82,'WW Spending Total'!AC$10:AC$49),0)</f>
        <v>0</v>
      </c>
      <c r="AE82" s="516">
        <f>IF($B$8="Actuals only",SUMIF('WW Spending Actual'!$B$10:$B$49,'Summary TC'!$B82,'WW Spending Actual'!AD$10:AD$49),0)+IF($B$8="Actuals + Projected",SUMIF('WW Spending Total'!$B$10:$B$49,'Summary TC'!$B82,'WW Spending Total'!AD$10:AD$49),0)</f>
        <v>0</v>
      </c>
      <c r="AF82" s="516">
        <f>IF($B$8="Actuals only",SUMIF('WW Spending Actual'!$B$10:$B$49,'Summary TC'!$B82,'WW Spending Actual'!AE$10:AE$49),0)+IF($B$8="Actuals + Projected",SUMIF('WW Spending Total'!$B$10:$B$49,'Summary TC'!$B82,'WW Spending Total'!AE$10:AE$49),0)</f>
        <v>0</v>
      </c>
      <c r="AG82" s="516">
        <f>IF($B$8="Actuals only",SUMIF('WW Spending Actual'!$B$10:$B$49,'Summary TC'!$B82,'WW Spending Actual'!AF$10:AF$49),0)+IF($B$8="Actuals + Projected",SUMIF('WW Spending Total'!$B$10:$B$49,'Summary TC'!$B82,'WW Spending Total'!AF$10:AF$49),0)</f>
        <v>0</v>
      </c>
      <c r="AH82" s="516">
        <f>IF($B$8="Actuals only",SUMIF('WW Spending Actual'!$B$10:$B$49,'Summary TC'!$B82,'WW Spending Actual'!AG$10:AG$49),0)+IF($B$8="Actuals + Projected",SUMIF('WW Spending Total'!$B$10:$B$49,'Summary TC'!$B82,'WW Spending Total'!AG$10:AG$49),0)</f>
        <v>0</v>
      </c>
      <c r="AI82" s="673">
        <f t="shared" si="21"/>
        <v>0</v>
      </c>
    </row>
    <row r="83" spans="2:35" hidden="1" x14ac:dyDescent="0.2">
      <c r="B83" s="550" t="s">
        <v>86</v>
      </c>
      <c r="C83" s="628"/>
      <c r="D83" s="550"/>
      <c r="E83" s="516">
        <f>IF($B$8="Actuals only",SUMIF('WW Spending Actual'!$B$10:$B$49,'Summary TC'!$B83,'WW Spending Actual'!D$10:D$49),0)+IF($B$8="Actuals + Projected",SUMIF('WW Spending Total'!$B$10:$B$49,'Summary TC'!$B83,'WW Spending Total'!D$10:D$49),0)</f>
        <v>0</v>
      </c>
      <c r="F83" s="516">
        <f>IF($B$8="Actuals only",SUMIF('WW Spending Actual'!$B$10:$B$49,'Summary TC'!$B83,'WW Spending Actual'!E$10:E$49),0)+IF($B$8="Actuals + Projected",SUMIF('WW Spending Total'!$B$10:$B$49,'Summary TC'!$B83,'WW Spending Total'!E$10:E$49),0)</f>
        <v>0</v>
      </c>
      <c r="G83" s="516">
        <f>IF($B$8="Actuals only",SUMIF('WW Spending Actual'!$B$10:$B$49,'Summary TC'!$B83,'WW Spending Actual'!F$10:F$49),0)+IF($B$8="Actuals + Projected",SUMIF('WW Spending Total'!$B$10:$B$49,'Summary TC'!$B83,'WW Spending Total'!F$10:F$49),0)</f>
        <v>0</v>
      </c>
      <c r="H83" s="516">
        <f>IF($B$8="Actuals only",SUMIF('WW Spending Actual'!$B$10:$B$49,'Summary TC'!$B83,'WW Spending Actual'!G$10:G$49),0)+IF($B$8="Actuals + Projected",SUMIF('WW Spending Total'!$B$10:$B$49,'Summary TC'!$B83,'WW Spending Total'!G$10:G$49),0)</f>
        <v>0</v>
      </c>
      <c r="I83" s="516">
        <f>IF($B$8="Actuals only",SUMIF('WW Spending Actual'!$B$10:$B$49,'Summary TC'!$B83,'WW Spending Actual'!H$10:H$49),0)+IF($B$8="Actuals + Projected",SUMIF('WW Spending Total'!$B$10:$B$49,'Summary TC'!$B83,'WW Spending Total'!H$10:H$49),0)</f>
        <v>0</v>
      </c>
      <c r="J83" s="516">
        <f>IF($B$8="Actuals only",SUMIF('WW Spending Actual'!$B$10:$B$49,'Summary TC'!$B83,'WW Spending Actual'!I$10:I$49),0)+IF($B$8="Actuals + Projected",SUMIF('WW Spending Total'!$B$10:$B$49,'Summary TC'!$B83,'WW Spending Total'!I$10:I$49),0)</f>
        <v>0</v>
      </c>
      <c r="K83" s="516">
        <f>IF($B$8="Actuals only",SUMIF('WW Spending Actual'!$B$10:$B$49,'Summary TC'!$B83,'WW Spending Actual'!J$10:J$49),0)+IF($B$8="Actuals + Projected",SUMIF('WW Spending Total'!$B$10:$B$49,'Summary TC'!$B83,'WW Spending Total'!J$10:J$49),0)</f>
        <v>0</v>
      </c>
      <c r="L83" s="516">
        <f>IF($B$8="Actuals only",SUMIF('WW Spending Actual'!$B$10:$B$49,'Summary TC'!$B83,'WW Spending Actual'!K$10:K$49),0)+IF($B$8="Actuals + Projected",SUMIF('WW Spending Total'!$B$10:$B$49,'Summary TC'!$B83,'WW Spending Total'!K$10:K$49),0)</f>
        <v>0</v>
      </c>
      <c r="M83" s="516">
        <f>IF($B$8="Actuals only",SUMIF('WW Spending Actual'!$B$10:$B$49,'Summary TC'!$B83,'WW Spending Actual'!L$10:L$49),0)+IF($B$8="Actuals + Projected",SUMIF('WW Spending Total'!$B$10:$B$49,'Summary TC'!$B83,'WW Spending Total'!L$10:L$49),0)</f>
        <v>0</v>
      </c>
      <c r="N83" s="516">
        <f>IF($B$8="Actuals only",SUMIF('WW Spending Actual'!$B$10:$B$49,'Summary TC'!$B83,'WW Spending Actual'!M$10:M$49),0)+IF($B$8="Actuals + Projected",SUMIF('WW Spending Total'!$B$10:$B$49,'Summary TC'!$B83,'WW Spending Total'!M$10:M$49),0)</f>
        <v>0</v>
      </c>
      <c r="O83" s="516">
        <f>IF($B$8="Actuals only",SUMIF('WW Spending Actual'!$B$10:$B$49,'Summary TC'!$B83,'WW Spending Actual'!N$10:N$49),0)+IF($B$8="Actuals + Projected",SUMIF('WW Spending Total'!$B$10:$B$49,'Summary TC'!$B83,'WW Spending Total'!N$10:N$49),0)</f>
        <v>0</v>
      </c>
      <c r="P83" s="516">
        <f>IF($B$8="Actuals only",SUMIF('WW Spending Actual'!$B$10:$B$49,'Summary TC'!$B83,'WW Spending Actual'!O$10:O$49),0)+IF($B$8="Actuals + Projected",SUMIF('WW Spending Total'!$B$10:$B$49,'Summary TC'!$B83,'WW Spending Total'!O$10:O$49),0)</f>
        <v>0</v>
      </c>
      <c r="Q83" s="516">
        <f>IF($B$8="Actuals only",SUMIF('WW Spending Actual'!$B$10:$B$49,'Summary TC'!$B83,'WW Spending Actual'!P$10:P$49),0)+IF($B$8="Actuals + Projected",SUMIF('WW Spending Total'!$B$10:$B$49,'Summary TC'!$B83,'WW Spending Total'!P$10:P$49),0)</f>
        <v>0</v>
      </c>
      <c r="R83" s="516">
        <f>IF($B$8="Actuals only",SUMIF('WW Spending Actual'!$B$10:$B$49,'Summary TC'!$B83,'WW Spending Actual'!Q$10:Q$49),0)+IF($B$8="Actuals + Projected",SUMIF('WW Spending Total'!$B$10:$B$49,'Summary TC'!$B83,'WW Spending Total'!Q$10:Q$49),0)</f>
        <v>0</v>
      </c>
      <c r="S83" s="516">
        <f>IF($B$8="Actuals only",SUMIF('WW Spending Actual'!$B$10:$B$49,'Summary TC'!$B83,'WW Spending Actual'!R$10:R$49),0)+IF($B$8="Actuals + Projected",SUMIF('WW Spending Total'!$B$10:$B$49,'Summary TC'!$B83,'WW Spending Total'!R$10:R$49),0)</f>
        <v>0</v>
      </c>
      <c r="T83" s="516">
        <f>IF($B$8="Actuals only",SUMIF('WW Spending Actual'!$B$10:$B$49,'Summary TC'!$B83,'WW Spending Actual'!S$10:S$49),0)+IF($B$8="Actuals + Projected",SUMIF('WW Spending Total'!$B$10:$B$49,'Summary TC'!$B83,'WW Spending Total'!S$10:S$49),0)</f>
        <v>0</v>
      </c>
      <c r="U83" s="516">
        <f>IF($B$8="Actuals only",SUMIF('WW Spending Actual'!$B$10:$B$49,'Summary TC'!$B83,'WW Spending Actual'!T$10:T$49),0)+IF($B$8="Actuals + Projected",SUMIF('WW Spending Total'!$B$10:$B$49,'Summary TC'!$B83,'WW Spending Total'!T$10:T$49),0)</f>
        <v>0</v>
      </c>
      <c r="V83" s="516">
        <f>IF($B$8="Actuals only",SUMIF('WW Spending Actual'!$B$10:$B$49,'Summary TC'!$B83,'WW Spending Actual'!U$10:U$49),0)+IF($B$8="Actuals + Projected",SUMIF('WW Spending Total'!$B$10:$B$49,'Summary TC'!$B83,'WW Spending Total'!U$10:U$49),0)</f>
        <v>0</v>
      </c>
      <c r="W83" s="516">
        <f>IF($B$8="Actuals only",SUMIF('WW Spending Actual'!$B$10:$B$49,'Summary TC'!$B83,'WW Spending Actual'!V$10:V$49),0)+IF($B$8="Actuals + Projected",SUMIF('WW Spending Total'!$B$10:$B$49,'Summary TC'!$B83,'WW Spending Total'!V$10:V$49),0)</f>
        <v>0</v>
      </c>
      <c r="X83" s="516">
        <f>IF($B$8="Actuals only",SUMIF('WW Spending Actual'!$B$10:$B$49,'Summary TC'!$B83,'WW Spending Actual'!W$10:W$49),0)+IF($B$8="Actuals + Projected",SUMIF('WW Spending Total'!$B$10:$B$49,'Summary TC'!$B83,'WW Spending Total'!W$10:W$49),0)</f>
        <v>0</v>
      </c>
      <c r="Y83" s="516">
        <f>IF($B$8="Actuals only",SUMIF('WW Spending Actual'!$B$10:$B$49,'Summary TC'!$B83,'WW Spending Actual'!X$10:X$49),0)+IF($B$8="Actuals + Projected",SUMIF('WW Spending Total'!$B$10:$B$49,'Summary TC'!$B83,'WW Spending Total'!X$10:X$49),0)</f>
        <v>0</v>
      </c>
      <c r="Z83" s="516">
        <f>IF($B$8="Actuals only",SUMIF('WW Spending Actual'!$B$10:$B$49,'Summary TC'!$B83,'WW Spending Actual'!Y$10:Y$49),0)+IF($B$8="Actuals + Projected",SUMIF('WW Spending Total'!$B$10:$B$49,'Summary TC'!$B83,'WW Spending Total'!Y$10:Y$49),0)</f>
        <v>0</v>
      </c>
      <c r="AA83" s="516">
        <f>IF($B$8="Actuals only",SUMIF('WW Spending Actual'!$B$10:$B$49,'Summary TC'!$B83,'WW Spending Actual'!Z$10:Z$49),0)+IF($B$8="Actuals + Projected",SUMIF('WW Spending Total'!$B$10:$B$49,'Summary TC'!$B83,'WW Spending Total'!Z$10:Z$49),0)</f>
        <v>0</v>
      </c>
      <c r="AB83" s="516">
        <f>IF($B$8="Actuals only",SUMIF('WW Spending Actual'!$B$10:$B$49,'Summary TC'!$B83,'WW Spending Actual'!AA$10:AA$49),0)+IF($B$8="Actuals + Projected",SUMIF('WW Spending Total'!$B$10:$B$49,'Summary TC'!$B83,'WW Spending Total'!AA$10:AA$49),0)</f>
        <v>0</v>
      </c>
      <c r="AC83" s="516">
        <f>IF($B$8="Actuals only",SUMIF('WW Spending Actual'!$B$10:$B$49,'Summary TC'!$B83,'WW Spending Actual'!AB$10:AB$49),0)+IF($B$8="Actuals + Projected",SUMIF('WW Spending Total'!$B$10:$B$49,'Summary TC'!$B83,'WW Spending Total'!AB$10:AB$49),0)</f>
        <v>0</v>
      </c>
      <c r="AD83" s="516">
        <f>IF($B$8="Actuals only",SUMIF('WW Spending Actual'!$B$10:$B$49,'Summary TC'!$B83,'WW Spending Actual'!AC$10:AC$49),0)+IF($B$8="Actuals + Projected",SUMIF('WW Spending Total'!$B$10:$B$49,'Summary TC'!$B83,'WW Spending Total'!AC$10:AC$49),0)</f>
        <v>0</v>
      </c>
      <c r="AE83" s="516">
        <f>IF($B$8="Actuals only",SUMIF('WW Spending Actual'!$B$10:$B$49,'Summary TC'!$B83,'WW Spending Actual'!AD$10:AD$49),0)+IF($B$8="Actuals + Projected",SUMIF('WW Spending Total'!$B$10:$B$49,'Summary TC'!$B83,'WW Spending Total'!AD$10:AD$49),0)</f>
        <v>0</v>
      </c>
      <c r="AF83" s="516">
        <f>IF($B$8="Actuals only",SUMIF('WW Spending Actual'!$B$10:$B$49,'Summary TC'!$B83,'WW Spending Actual'!AE$10:AE$49),0)+IF($B$8="Actuals + Projected",SUMIF('WW Spending Total'!$B$10:$B$49,'Summary TC'!$B83,'WW Spending Total'!AE$10:AE$49),0)</f>
        <v>0</v>
      </c>
      <c r="AG83" s="516">
        <f>IF($B$8="Actuals only",SUMIF('WW Spending Actual'!$B$10:$B$49,'Summary TC'!$B83,'WW Spending Actual'!AF$10:AF$49),0)+IF($B$8="Actuals + Projected",SUMIF('WW Spending Total'!$B$10:$B$49,'Summary TC'!$B83,'WW Spending Total'!AF$10:AF$49),0)</f>
        <v>0</v>
      </c>
      <c r="AH83" s="516">
        <f>IF($B$8="Actuals only",SUMIF('WW Spending Actual'!$B$10:$B$49,'Summary TC'!$B83,'WW Spending Actual'!AG$10:AG$49),0)+IF($B$8="Actuals + Projected",SUMIF('WW Spending Total'!$B$10:$B$49,'Summary TC'!$B83,'WW Spending Total'!AG$10:AG$49),0)</f>
        <v>0</v>
      </c>
      <c r="AI83" s="673">
        <f t="shared" si="21"/>
        <v>0</v>
      </c>
    </row>
    <row r="84" spans="2:35" hidden="1" x14ac:dyDescent="0.2">
      <c r="B84" s="591" t="str">
        <f>IFERROR(VLOOKUP(C84,'MEG Def'!$A$21:$B$26,2),"")</f>
        <v/>
      </c>
      <c r="C84" s="637"/>
      <c r="D84" s="636"/>
      <c r="E84" s="639">
        <f>IF($B$8="Actuals only",SUMIF('WW Spending Actual'!$B$10:$B$49,'Summary TC'!$B84,'WW Spending Actual'!D$10:D$49),0)+IF($B$8="Actuals + Projected",SUMIF('WW Spending Total'!$B$10:$B$49,'Summary TC'!$B84,'WW Spending Total'!D$10:D$49),0)</f>
        <v>0</v>
      </c>
      <c r="F84" s="640">
        <f>IF($B$8="Actuals only",SUMIF('WW Spending Actual'!$B$10:$B$49,'Summary TC'!$B84,'WW Spending Actual'!E$10:E$49),0)+IF($B$8="Actuals + Projected",SUMIF('WW Spending Total'!$B$10:$B$49,'Summary TC'!$B84,'WW Spending Total'!E$10:E$49),0)</f>
        <v>0</v>
      </c>
      <c r="G84" s="640">
        <f>IF($B$8="Actuals only",SUMIF('WW Spending Actual'!$B$10:$B$49,'Summary TC'!$B84,'WW Spending Actual'!F$10:F$49),0)+IF($B$8="Actuals + Projected",SUMIF('WW Spending Total'!$B$10:$B$49,'Summary TC'!$B84,'WW Spending Total'!F$10:F$49),0)</f>
        <v>0</v>
      </c>
      <c r="H84" s="640">
        <f>IF($B$8="Actuals only",SUMIF('WW Spending Actual'!$B$10:$B$49,'Summary TC'!$B84,'WW Spending Actual'!G$10:G$49),0)+IF($B$8="Actuals + Projected",SUMIF('WW Spending Total'!$B$10:$B$49,'Summary TC'!$B84,'WW Spending Total'!G$10:G$49),0)</f>
        <v>0</v>
      </c>
      <c r="I84" s="640">
        <f>IF($B$8="Actuals only",SUMIF('WW Spending Actual'!$B$10:$B$49,'Summary TC'!$B84,'WW Spending Actual'!H$10:H$49),0)+IF($B$8="Actuals + Projected",SUMIF('WW Spending Total'!$B$10:$B$49,'Summary TC'!$B84,'WW Spending Total'!H$10:H$49),0)</f>
        <v>0</v>
      </c>
      <c r="J84" s="640">
        <f>IF($B$8="Actuals only",SUMIF('WW Spending Actual'!$B$10:$B$49,'Summary TC'!$B84,'WW Spending Actual'!I$10:I$49),0)+IF($B$8="Actuals + Projected",SUMIF('WW Spending Total'!$B$10:$B$49,'Summary TC'!$B84,'WW Spending Total'!I$10:I$49),0)</f>
        <v>0</v>
      </c>
      <c r="K84" s="640">
        <f>IF($B$8="Actuals only",SUMIF('WW Spending Actual'!$B$10:$B$49,'Summary TC'!$B84,'WW Spending Actual'!J$10:J$49),0)+IF($B$8="Actuals + Projected",SUMIF('WW Spending Total'!$B$10:$B$49,'Summary TC'!$B84,'WW Spending Total'!J$10:J$49),0)</f>
        <v>0</v>
      </c>
      <c r="L84" s="640">
        <f>IF($B$8="Actuals only",SUMIF('WW Spending Actual'!$B$10:$B$49,'Summary TC'!$B84,'WW Spending Actual'!K$10:K$49),0)+IF($B$8="Actuals + Projected",SUMIF('WW Spending Total'!$B$10:$B$49,'Summary TC'!$B84,'WW Spending Total'!K$10:K$49),0)</f>
        <v>0</v>
      </c>
      <c r="M84" s="640">
        <f>IF($B$8="Actuals only",SUMIF('WW Spending Actual'!$B$10:$B$49,'Summary TC'!$B84,'WW Spending Actual'!L$10:L$49),0)+IF($B$8="Actuals + Projected",SUMIF('WW Spending Total'!$B$10:$B$49,'Summary TC'!$B84,'WW Spending Total'!L$10:L$49),0)</f>
        <v>0</v>
      </c>
      <c r="N84" s="640">
        <f>IF($B$8="Actuals only",SUMIF('WW Spending Actual'!$B$10:$B$49,'Summary TC'!$B84,'WW Spending Actual'!M$10:M$49),0)+IF($B$8="Actuals + Projected",SUMIF('WW Spending Total'!$B$10:$B$49,'Summary TC'!$B84,'WW Spending Total'!M$10:M$49),0)</f>
        <v>0</v>
      </c>
      <c r="O84" s="640">
        <f>IF($B$8="Actuals only",SUMIF('WW Spending Actual'!$B$10:$B$49,'Summary TC'!$B84,'WW Spending Actual'!N$10:N$49),0)+IF($B$8="Actuals + Projected",SUMIF('WW Spending Total'!$B$10:$B$49,'Summary TC'!$B84,'WW Spending Total'!N$10:N$49),0)</f>
        <v>0</v>
      </c>
      <c r="P84" s="640">
        <f>IF($B$8="Actuals only",SUMIF('WW Spending Actual'!$B$10:$B$49,'Summary TC'!$B84,'WW Spending Actual'!O$10:O$49),0)+IF($B$8="Actuals + Projected",SUMIF('WW Spending Total'!$B$10:$B$49,'Summary TC'!$B84,'WW Spending Total'!O$10:O$49),0)</f>
        <v>0</v>
      </c>
      <c r="Q84" s="640">
        <f>IF($B$8="Actuals only",SUMIF('WW Spending Actual'!$B$10:$B$49,'Summary TC'!$B84,'WW Spending Actual'!P$10:P$49),0)+IF($B$8="Actuals + Projected",SUMIF('WW Spending Total'!$B$10:$B$49,'Summary TC'!$B84,'WW Spending Total'!P$10:P$49),0)</f>
        <v>0</v>
      </c>
      <c r="R84" s="640">
        <f>IF($B$8="Actuals only",SUMIF('WW Spending Actual'!$B$10:$B$49,'Summary TC'!$B84,'WW Spending Actual'!Q$10:Q$49),0)+IF($B$8="Actuals + Projected",SUMIF('WW Spending Total'!$B$10:$B$49,'Summary TC'!$B84,'WW Spending Total'!Q$10:Q$49),0)</f>
        <v>0</v>
      </c>
      <c r="S84" s="640">
        <f>IF($B$8="Actuals only",SUMIF('WW Spending Actual'!$B$10:$B$49,'Summary TC'!$B84,'WW Spending Actual'!R$10:R$49),0)+IF($B$8="Actuals + Projected",SUMIF('WW Spending Total'!$B$10:$B$49,'Summary TC'!$B84,'WW Spending Total'!R$10:R$49),0)</f>
        <v>0</v>
      </c>
      <c r="T84" s="640">
        <f>IF($B$8="Actuals only",SUMIF('WW Spending Actual'!$B$10:$B$49,'Summary TC'!$B84,'WW Spending Actual'!S$10:S$49),0)+IF($B$8="Actuals + Projected",SUMIF('WW Spending Total'!$B$10:$B$49,'Summary TC'!$B84,'WW Spending Total'!S$10:S$49),0)</f>
        <v>0</v>
      </c>
      <c r="U84" s="640">
        <f>IF($B$8="Actuals only",SUMIF('WW Spending Actual'!$B$10:$B$49,'Summary TC'!$B84,'WW Spending Actual'!T$10:T$49),0)+IF($B$8="Actuals + Projected",SUMIF('WW Spending Total'!$B$10:$B$49,'Summary TC'!$B84,'WW Spending Total'!T$10:T$49),0)</f>
        <v>0</v>
      </c>
      <c r="V84" s="640">
        <f>IF($B$8="Actuals only",SUMIF('WW Spending Actual'!$B$10:$B$49,'Summary TC'!$B84,'WW Spending Actual'!U$10:U$49),0)+IF($B$8="Actuals + Projected",SUMIF('WW Spending Total'!$B$10:$B$49,'Summary TC'!$B84,'WW Spending Total'!U$10:U$49),0)</f>
        <v>0</v>
      </c>
      <c r="W84" s="640">
        <f>IF($B$8="Actuals only",SUMIF('WW Spending Actual'!$B$10:$B$49,'Summary TC'!$B84,'WW Spending Actual'!V$10:V$49),0)+IF($B$8="Actuals + Projected",SUMIF('WW Spending Total'!$B$10:$B$49,'Summary TC'!$B84,'WW Spending Total'!V$10:V$49),0)</f>
        <v>0</v>
      </c>
      <c r="X84" s="640">
        <f>IF($B$8="Actuals only",SUMIF('WW Spending Actual'!$B$10:$B$49,'Summary TC'!$B84,'WW Spending Actual'!W$10:W$49),0)+IF($B$8="Actuals + Projected",SUMIF('WW Spending Total'!$B$10:$B$49,'Summary TC'!$B84,'WW Spending Total'!W$10:W$49),0)</f>
        <v>0</v>
      </c>
      <c r="Y84" s="640">
        <f>IF($B$8="Actuals only",SUMIF('WW Spending Actual'!$B$10:$B$49,'Summary TC'!$B84,'WW Spending Actual'!X$10:X$49),0)+IF($B$8="Actuals + Projected",SUMIF('WW Spending Total'!$B$10:$B$49,'Summary TC'!$B84,'WW Spending Total'!X$10:X$49),0)</f>
        <v>0</v>
      </c>
      <c r="Z84" s="640">
        <f>IF($B$8="Actuals only",SUMIF('WW Spending Actual'!$B$10:$B$49,'Summary TC'!$B84,'WW Spending Actual'!Y$10:Y$49),0)+IF($B$8="Actuals + Projected",SUMIF('WW Spending Total'!$B$10:$B$49,'Summary TC'!$B84,'WW Spending Total'!Y$10:Y$49),0)</f>
        <v>0</v>
      </c>
      <c r="AA84" s="640">
        <f>IF($B$8="Actuals only",SUMIF('WW Spending Actual'!$B$10:$B$49,'Summary TC'!$B84,'WW Spending Actual'!Z$10:Z$49),0)+IF($B$8="Actuals + Projected",SUMIF('WW Spending Total'!$B$10:$B$49,'Summary TC'!$B84,'WW Spending Total'!Z$10:Z$49),0)</f>
        <v>0</v>
      </c>
      <c r="AB84" s="640">
        <f>IF($B$8="Actuals only",SUMIF('WW Spending Actual'!$B$10:$B$49,'Summary TC'!$B84,'WW Spending Actual'!AA$10:AA$49),0)+IF($B$8="Actuals + Projected",SUMIF('WW Spending Total'!$B$10:$B$49,'Summary TC'!$B84,'WW Spending Total'!AA$10:AA$49),0)</f>
        <v>0</v>
      </c>
      <c r="AC84" s="640">
        <f>IF($B$8="Actuals only",SUMIF('WW Spending Actual'!$B$10:$B$49,'Summary TC'!$B84,'WW Spending Actual'!AB$10:AB$49),0)+IF($B$8="Actuals + Projected",SUMIF('WW Spending Total'!$B$10:$B$49,'Summary TC'!$B84,'WW Spending Total'!AB$10:AB$49),0)</f>
        <v>0</v>
      </c>
      <c r="AD84" s="640">
        <f>IF($B$8="Actuals only",SUMIF('WW Spending Actual'!$B$10:$B$49,'Summary TC'!$B84,'WW Spending Actual'!AC$10:AC$49),0)+IF($B$8="Actuals + Projected",SUMIF('WW Spending Total'!$B$10:$B$49,'Summary TC'!$B84,'WW Spending Total'!AC$10:AC$49),0)</f>
        <v>0</v>
      </c>
      <c r="AE84" s="640">
        <f>IF($B$8="Actuals only",SUMIF('WW Spending Actual'!$B$10:$B$49,'Summary TC'!$B84,'WW Spending Actual'!AD$10:AD$49),0)+IF($B$8="Actuals + Projected",SUMIF('WW Spending Total'!$B$10:$B$49,'Summary TC'!$B84,'WW Spending Total'!AD$10:AD$49),0)</f>
        <v>0</v>
      </c>
      <c r="AF84" s="640">
        <f>IF($B$8="Actuals only",SUMIF('WW Spending Actual'!$B$10:$B$49,'Summary TC'!$B84,'WW Spending Actual'!AE$10:AE$49),0)+IF($B$8="Actuals + Projected",SUMIF('WW Spending Total'!$B$10:$B$49,'Summary TC'!$B84,'WW Spending Total'!AE$10:AE$49),0)</f>
        <v>0</v>
      </c>
      <c r="AG84" s="640">
        <f>IF($B$8="Actuals only",SUMIF('WW Spending Actual'!$B$10:$B$49,'Summary TC'!$B84,'WW Spending Actual'!AF$10:AF$49),0)+IF($B$8="Actuals + Projected",SUMIF('WW Spending Total'!$B$10:$B$49,'Summary TC'!$B84,'WW Spending Total'!AF$10:AF$49),0)</f>
        <v>0</v>
      </c>
      <c r="AH84" s="640">
        <f>IF($B$8="Actuals only",SUMIF('WW Spending Actual'!$B$10:$B$49,'Summary TC'!$B84,'WW Spending Actual'!AG$10:AG$49),0)+IF($B$8="Actuals + Projected",SUMIF('WW Spending Total'!$B$10:$B$49,'Summary TC'!$B84,'WW Spending Total'!AG$10:AG$49),0)</f>
        <v>0</v>
      </c>
      <c r="AI84" s="673">
        <f t="shared" si="21"/>
        <v>0</v>
      </c>
    </row>
    <row r="85" spans="2:35" hidden="1" x14ac:dyDescent="0.2">
      <c r="B85" s="591" t="str">
        <f>IFERROR(VLOOKUP(C85,'MEG Def'!$A$21:$B$26,2),"")</f>
        <v/>
      </c>
      <c r="C85" s="637"/>
      <c r="D85" s="636"/>
      <c r="E85" s="639">
        <f>IF($B$8="Actuals only",SUMIF('WW Spending Actual'!$B$10:$B$49,'Summary TC'!$B85,'WW Spending Actual'!D$10:D$49),0)+IF($B$8="Actuals + Projected",SUMIF('WW Spending Total'!$B$10:$B$49,'Summary TC'!$B85,'WW Spending Total'!D$10:D$49),0)</f>
        <v>0</v>
      </c>
      <c r="F85" s="640">
        <f>IF($B$8="Actuals only",SUMIF('WW Spending Actual'!$B$10:$B$49,'Summary TC'!$B85,'WW Spending Actual'!E$10:E$49),0)+IF($B$8="Actuals + Projected",SUMIF('WW Spending Total'!$B$10:$B$49,'Summary TC'!$B85,'WW Spending Total'!E$10:E$49),0)</f>
        <v>0</v>
      </c>
      <c r="G85" s="640">
        <f>IF($B$8="Actuals only",SUMIF('WW Spending Actual'!$B$10:$B$49,'Summary TC'!$B85,'WW Spending Actual'!F$10:F$49),0)+IF($B$8="Actuals + Projected",SUMIF('WW Spending Total'!$B$10:$B$49,'Summary TC'!$B85,'WW Spending Total'!F$10:F$49),0)</f>
        <v>0</v>
      </c>
      <c r="H85" s="640">
        <f>IF($B$8="Actuals only",SUMIF('WW Spending Actual'!$B$10:$B$49,'Summary TC'!$B85,'WW Spending Actual'!G$10:G$49),0)+IF($B$8="Actuals + Projected",SUMIF('WW Spending Total'!$B$10:$B$49,'Summary TC'!$B85,'WW Spending Total'!G$10:G$49),0)</f>
        <v>0</v>
      </c>
      <c r="I85" s="640">
        <f>IF($B$8="Actuals only",SUMIF('WW Spending Actual'!$B$10:$B$49,'Summary TC'!$B85,'WW Spending Actual'!H$10:H$49),0)+IF($B$8="Actuals + Projected",SUMIF('WW Spending Total'!$B$10:$B$49,'Summary TC'!$B85,'WW Spending Total'!H$10:H$49),0)</f>
        <v>0</v>
      </c>
      <c r="J85" s="640">
        <f>IF($B$8="Actuals only",SUMIF('WW Spending Actual'!$B$10:$B$49,'Summary TC'!$B85,'WW Spending Actual'!I$10:I$49),0)+IF($B$8="Actuals + Projected",SUMIF('WW Spending Total'!$B$10:$B$49,'Summary TC'!$B85,'WW Spending Total'!I$10:I$49),0)</f>
        <v>0</v>
      </c>
      <c r="K85" s="640">
        <f>IF($B$8="Actuals only",SUMIF('WW Spending Actual'!$B$10:$B$49,'Summary TC'!$B85,'WW Spending Actual'!J$10:J$49),0)+IF($B$8="Actuals + Projected",SUMIF('WW Spending Total'!$B$10:$B$49,'Summary TC'!$B85,'WW Spending Total'!J$10:J$49),0)</f>
        <v>0</v>
      </c>
      <c r="L85" s="640">
        <f>IF($B$8="Actuals only",SUMIF('WW Spending Actual'!$B$10:$B$49,'Summary TC'!$B85,'WW Spending Actual'!K$10:K$49),0)+IF($B$8="Actuals + Projected",SUMIF('WW Spending Total'!$B$10:$B$49,'Summary TC'!$B85,'WW Spending Total'!K$10:K$49),0)</f>
        <v>0</v>
      </c>
      <c r="M85" s="640">
        <f>IF($B$8="Actuals only",SUMIF('WW Spending Actual'!$B$10:$B$49,'Summary TC'!$B85,'WW Spending Actual'!L$10:L$49),0)+IF($B$8="Actuals + Projected",SUMIF('WW Spending Total'!$B$10:$B$49,'Summary TC'!$B85,'WW Spending Total'!L$10:L$49),0)</f>
        <v>0</v>
      </c>
      <c r="N85" s="640">
        <f>IF($B$8="Actuals only",SUMIF('WW Spending Actual'!$B$10:$B$49,'Summary TC'!$B85,'WW Spending Actual'!M$10:M$49),0)+IF($B$8="Actuals + Projected",SUMIF('WW Spending Total'!$B$10:$B$49,'Summary TC'!$B85,'WW Spending Total'!M$10:M$49),0)</f>
        <v>0</v>
      </c>
      <c r="O85" s="640">
        <f>IF($B$8="Actuals only",SUMIF('WW Spending Actual'!$B$10:$B$49,'Summary TC'!$B85,'WW Spending Actual'!N$10:N$49),0)+IF($B$8="Actuals + Projected",SUMIF('WW Spending Total'!$B$10:$B$49,'Summary TC'!$B85,'WW Spending Total'!N$10:N$49),0)</f>
        <v>0</v>
      </c>
      <c r="P85" s="640">
        <f>IF($B$8="Actuals only",SUMIF('WW Spending Actual'!$B$10:$B$49,'Summary TC'!$B85,'WW Spending Actual'!O$10:O$49),0)+IF($B$8="Actuals + Projected",SUMIF('WW Spending Total'!$B$10:$B$49,'Summary TC'!$B85,'WW Spending Total'!O$10:O$49),0)</f>
        <v>0</v>
      </c>
      <c r="Q85" s="640">
        <f>IF($B$8="Actuals only",SUMIF('WW Spending Actual'!$B$10:$B$49,'Summary TC'!$B85,'WW Spending Actual'!P$10:P$49),0)+IF($B$8="Actuals + Projected",SUMIF('WW Spending Total'!$B$10:$B$49,'Summary TC'!$B85,'WW Spending Total'!P$10:P$49),0)</f>
        <v>0</v>
      </c>
      <c r="R85" s="640">
        <f>IF($B$8="Actuals only",SUMIF('WW Spending Actual'!$B$10:$B$49,'Summary TC'!$B85,'WW Spending Actual'!Q$10:Q$49),0)+IF($B$8="Actuals + Projected",SUMIF('WW Spending Total'!$B$10:$B$49,'Summary TC'!$B85,'WW Spending Total'!Q$10:Q$49),0)</f>
        <v>0</v>
      </c>
      <c r="S85" s="640">
        <f>IF($B$8="Actuals only",SUMIF('WW Spending Actual'!$B$10:$B$49,'Summary TC'!$B85,'WW Spending Actual'!R$10:R$49),0)+IF($B$8="Actuals + Projected",SUMIF('WW Spending Total'!$B$10:$B$49,'Summary TC'!$B85,'WW Spending Total'!R$10:R$49),0)</f>
        <v>0</v>
      </c>
      <c r="T85" s="640">
        <f>IF($B$8="Actuals only",SUMIF('WW Spending Actual'!$B$10:$B$49,'Summary TC'!$B85,'WW Spending Actual'!S$10:S$49),0)+IF($B$8="Actuals + Projected",SUMIF('WW Spending Total'!$B$10:$B$49,'Summary TC'!$B85,'WW Spending Total'!S$10:S$49),0)</f>
        <v>0</v>
      </c>
      <c r="U85" s="640">
        <f>IF($B$8="Actuals only",SUMIF('WW Spending Actual'!$B$10:$B$49,'Summary TC'!$B85,'WW Spending Actual'!T$10:T$49),0)+IF($B$8="Actuals + Projected",SUMIF('WW Spending Total'!$B$10:$B$49,'Summary TC'!$B85,'WW Spending Total'!T$10:T$49),0)</f>
        <v>0</v>
      </c>
      <c r="V85" s="640">
        <f>IF($B$8="Actuals only",SUMIF('WW Spending Actual'!$B$10:$B$49,'Summary TC'!$B85,'WW Spending Actual'!U$10:U$49),0)+IF($B$8="Actuals + Projected",SUMIF('WW Spending Total'!$B$10:$B$49,'Summary TC'!$B85,'WW Spending Total'!U$10:U$49),0)</f>
        <v>0</v>
      </c>
      <c r="W85" s="640">
        <f>IF($B$8="Actuals only",SUMIF('WW Spending Actual'!$B$10:$B$49,'Summary TC'!$B85,'WW Spending Actual'!V$10:V$49),0)+IF($B$8="Actuals + Projected",SUMIF('WW Spending Total'!$B$10:$B$49,'Summary TC'!$B85,'WW Spending Total'!V$10:V$49),0)</f>
        <v>0</v>
      </c>
      <c r="X85" s="640">
        <f>IF($B$8="Actuals only",SUMIF('WW Spending Actual'!$B$10:$B$49,'Summary TC'!$B85,'WW Spending Actual'!W$10:W$49),0)+IF($B$8="Actuals + Projected",SUMIF('WW Spending Total'!$B$10:$B$49,'Summary TC'!$B85,'WW Spending Total'!W$10:W$49),0)</f>
        <v>0</v>
      </c>
      <c r="Y85" s="640">
        <f>IF($B$8="Actuals only",SUMIF('WW Spending Actual'!$B$10:$B$49,'Summary TC'!$B85,'WW Spending Actual'!X$10:X$49),0)+IF($B$8="Actuals + Projected",SUMIF('WW Spending Total'!$B$10:$B$49,'Summary TC'!$B85,'WW Spending Total'!X$10:X$49),0)</f>
        <v>0</v>
      </c>
      <c r="Z85" s="640">
        <f>IF($B$8="Actuals only",SUMIF('WW Spending Actual'!$B$10:$B$49,'Summary TC'!$B85,'WW Spending Actual'!Y$10:Y$49),0)+IF($B$8="Actuals + Projected",SUMIF('WW Spending Total'!$B$10:$B$49,'Summary TC'!$B85,'WW Spending Total'!Y$10:Y$49),0)</f>
        <v>0</v>
      </c>
      <c r="AA85" s="640">
        <f>IF($B$8="Actuals only",SUMIF('WW Spending Actual'!$B$10:$B$49,'Summary TC'!$B85,'WW Spending Actual'!Z$10:Z$49),0)+IF($B$8="Actuals + Projected",SUMIF('WW Spending Total'!$B$10:$B$49,'Summary TC'!$B85,'WW Spending Total'!Z$10:Z$49),0)</f>
        <v>0</v>
      </c>
      <c r="AB85" s="640">
        <f>IF($B$8="Actuals only",SUMIF('WW Spending Actual'!$B$10:$B$49,'Summary TC'!$B85,'WW Spending Actual'!AA$10:AA$49),0)+IF($B$8="Actuals + Projected",SUMIF('WW Spending Total'!$B$10:$B$49,'Summary TC'!$B85,'WW Spending Total'!AA$10:AA$49),0)</f>
        <v>0</v>
      </c>
      <c r="AC85" s="640">
        <f>IF($B$8="Actuals only",SUMIF('WW Spending Actual'!$B$10:$B$49,'Summary TC'!$B85,'WW Spending Actual'!AB$10:AB$49),0)+IF($B$8="Actuals + Projected",SUMIF('WW Spending Total'!$B$10:$B$49,'Summary TC'!$B85,'WW Spending Total'!AB$10:AB$49),0)</f>
        <v>0</v>
      </c>
      <c r="AD85" s="640">
        <f>IF($B$8="Actuals only",SUMIF('WW Spending Actual'!$B$10:$B$49,'Summary TC'!$B85,'WW Spending Actual'!AC$10:AC$49),0)+IF($B$8="Actuals + Projected",SUMIF('WW Spending Total'!$B$10:$B$49,'Summary TC'!$B85,'WW Spending Total'!AC$10:AC$49),0)</f>
        <v>0</v>
      </c>
      <c r="AE85" s="640">
        <f>IF($B$8="Actuals only",SUMIF('WW Spending Actual'!$B$10:$B$49,'Summary TC'!$B85,'WW Spending Actual'!AD$10:AD$49),0)+IF($B$8="Actuals + Projected",SUMIF('WW Spending Total'!$B$10:$B$49,'Summary TC'!$B85,'WW Spending Total'!AD$10:AD$49),0)</f>
        <v>0</v>
      </c>
      <c r="AF85" s="640">
        <f>IF($B$8="Actuals only",SUMIF('WW Spending Actual'!$B$10:$B$49,'Summary TC'!$B85,'WW Spending Actual'!AE$10:AE$49),0)+IF($B$8="Actuals + Projected",SUMIF('WW Spending Total'!$B$10:$B$49,'Summary TC'!$B85,'WW Spending Total'!AE$10:AE$49),0)</f>
        <v>0</v>
      </c>
      <c r="AG85" s="640">
        <f>IF($B$8="Actuals only",SUMIF('WW Spending Actual'!$B$10:$B$49,'Summary TC'!$B85,'WW Spending Actual'!AF$10:AF$49),0)+IF($B$8="Actuals + Projected",SUMIF('WW Spending Total'!$B$10:$B$49,'Summary TC'!$B85,'WW Spending Total'!AF$10:AF$49),0)</f>
        <v>0</v>
      </c>
      <c r="AH85" s="640">
        <f>IF($B$8="Actuals only",SUMIF('WW Spending Actual'!$B$10:$B$49,'Summary TC'!$B85,'WW Spending Actual'!AG$10:AG$49),0)+IF($B$8="Actuals + Projected",SUMIF('WW Spending Total'!$B$10:$B$49,'Summary TC'!$B85,'WW Spending Total'!AG$10:AG$49),0)</f>
        <v>0</v>
      </c>
      <c r="AI85" s="673">
        <f t="shared" si="21"/>
        <v>0</v>
      </c>
    </row>
    <row r="86" spans="2:35" hidden="1" x14ac:dyDescent="0.2">
      <c r="B86" s="591" t="str">
        <f>IFERROR(VLOOKUP(C86,'MEG Def'!$A$21:$B$26,2),"")</f>
        <v/>
      </c>
      <c r="C86" s="637"/>
      <c r="D86" s="636"/>
      <c r="E86" s="639">
        <f>IF($B$8="Actuals only",SUMIF('WW Spending Actual'!$B$10:$B$49,'Summary TC'!$B86,'WW Spending Actual'!D$10:D$49),0)+IF($B$8="Actuals + Projected",SUMIF('WW Spending Total'!$B$10:$B$49,'Summary TC'!$B86,'WW Spending Total'!D$10:D$49),0)</f>
        <v>0</v>
      </c>
      <c r="F86" s="640">
        <f>IF($B$8="Actuals only",SUMIF('WW Spending Actual'!$B$10:$B$49,'Summary TC'!$B86,'WW Spending Actual'!E$10:E$49),0)+IF($B$8="Actuals + Projected",SUMIF('WW Spending Total'!$B$10:$B$49,'Summary TC'!$B86,'WW Spending Total'!E$10:E$49),0)</f>
        <v>0</v>
      </c>
      <c r="G86" s="640">
        <f>IF($B$8="Actuals only",SUMIF('WW Spending Actual'!$B$10:$B$49,'Summary TC'!$B86,'WW Spending Actual'!F$10:F$49),0)+IF($B$8="Actuals + Projected",SUMIF('WW Spending Total'!$B$10:$B$49,'Summary TC'!$B86,'WW Spending Total'!F$10:F$49),0)</f>
        <v>0</v>
      </c>
      <c r="H86" s="640">
        <f>IF($B$8="Actuals only",SUMIF('WW Spending Actual'!$B$10:$B$49,'Summary TC'!$B86,'WW Spending Actual'!G$10:G$49),0)+IF($B$8="Actuals + Projected",SUMIF('WW Spending Total'!$B$10:$B$49,'Summary TC'!$B86,'WW Spending Total'!G$10:G$49),0)</f>
        <v>0</v>
      </c>
      <c r="I86" s="640">
        <f>IF($B$8="Actuals only",SUMIF('WW Spending Actual'!$B$10:$B$49,'Summary TC'!$B86,'WW Spending Actual'!H$10:H$49),0)+IF($B$8="Actuals + Projected",SUMIF('WW Spending Total'!$B$10:$B$49,'Summary TC'!$B86,'WW Spending Total'!H$10:H$49),0)</f>
        <v>0</v>
      </c>
      <c r="J86" s="640">
        <f>IF($B$8="Actuals only",SUMIF('WW Spending Actual'!$B$10:$B$49,'Summary TC'!$B86,'WW Spending Actual'!I$10:I$49),0)+IF($B$8="Actuals + Projected",SUMIF('WW Spending Total'!$B$10:$B$49,'Summary TC'!$B86,'WW Spending Total'!I$10:I$49),0)</f>
        <v>0</v>
      </c>
      <c r="K86" s="640">
        <f>IF($B$8="Actuals only",SUMIF('WW Spending Actual'!$B$10:$B$49,'Summary TC'!$B86,'WW Spending Actual'!J$10:J$49),0)+IF($B$8="Actuals + Projected",SUMIF('WW Spending Total'!$B$10:$B$49,'Summary TC'!$B86,'WW Spending Total'!J$10:J$49),0)</f>
        <v>0</v>
      </c>
      <c r="L86" s="640">
        <f>IF($B$8="Actuals only",SUMIF('WW Spending Actual'!$B$10:$B$49,'Summary TC'!$B86,'WW Spending Actual'!K$10:K$49),0)+IF($B$8="Actuals + Projected",SUMIF('WW Spending Total'!$B$10:$B$49,'Summary TC'!$B86,'WW Spending Total'!K$10:K$49),0)</f>
        <v>0</v>
      </c>
      <c r="M86" s="640">
        <f>IF($B$8="Actuals only",SUMIF('WW Spending Actual'!$B$10:$B$49,'Summary TC'!$B86,'WW Spending Actual'!L$10:L$49),0)+IF($B$8="Actuals + Projected",SUMIF('WW Spending Total'!$B$10:$B$49,'Summary TC'!$B86,'WW Spending Total'!L$10:L$49),0)</f>
        <v>0</v>
      </c>
      <c r="N86" s="640">
        <f>IF($B$8="Actuals only",SUMIF('WW Spending Actual'!$B$10:$B$49,'Summary TC'!$B86,'WW Spending Actual'!M$10:M$49),0)+IF($B$8="Actuals + Projected",SUMIF('WW Spending Total'!$B$10:$B$49,'Summary TC'!$B86,'WW Spending Total'!M$10:M$49),0)</f>
        <v>0</v>
      </c>
      <c r="O86" s="640">
        <f>IF($B$8="Actuals only",SUMIF('WW Spending Actual'!$B$10:$B$49,'Summary TC'!$B86,'WW Spending Actual'!N$10:N$49),0)+IF($B$8="Actuals + Projected",SUMIF('WW Spending Total'!$B$10:$B$49,'Summary TC'!$B86,'WW Spending Total'!N$10:N$49),0)</f>
        <v>0</v>
      </c>
      <c r="P86" s="640">
        <f>IF($B$8="Actuals only",SUMIF('WW Spending Actual'!$B$10:$B$49,'Summary TC'!$B86,'WW Spending Actual'!O$10:O$49),0)+IF($B$8="Actuals + Projected",SUMIF('WW Spending Total'!$B$10:$B$49,'Summary TC'!$B86,'WW Spending Total'!O$10:O$49),0)</f>
        <v>0</v>
      </c>
      <c r="Q86" s="640">
        <f>IF($B$8="Actuals only",SUMIF('WW Spending Actual'!$B$10:$B$49,'Summary TC'!$B86,'WW Spending Actual'!P$10:P$49),0)+IF($B$8="Actuals + Projected",SUMIF('WW Spending Total'!$B$10:$B$49,'Summary TC'!$B86,'WW Spending Total'!P$10:P$49),0)</f>
        <v>0</v>
      </c>
      <c r="R86" s="640">
        <f>IF($B$8="Actuals only",SUMIF('WW Spending Actual'!$B$10:$B$49,'Summary TC'!$B86,'WW Spending Actual'!Q$10:Q$49),0)+IF($B$8="Actuals + Projected",SUMIF('WW Spending Total'!$B$10:$B$49,'Summary TC'!$B86,'WW Spending Total'!Q$10:Q$49),0)</f>
        <v>0</v>
      </c>
      <c r="S86" s="640">
        <f>IF($B$8="Actuals only",SUMIF('WW Spending Actual'!$B$10:$B$49,'Summary TC'!$B86,'WW Spending Actual'!R$10:R$49),0)+IF($B$8="Actuals + Projected",SUMIF('WW Spending Total'!$B$10:$B$49,'Summary TC'!$B86,'WW Spending Total'!R$10:R$49),0)</f>
        <v>0</v>
      </c>
      <c r="T86" s="640">
        <f>IF($B$8="Actuals only",SUMIF('WW Spending Actual'!$B$10:$B$49,'Summary TC'!$B86,'WW Spending Actual'!S$10:S$49),0)+IF($B$8="Actuals + Projected",SUMIF('WW Spending Total'!$B$10:$B$49,'Summary TC'!$B86,'WW Spending Total'!S$10:S$49),0)</f>
        <v>0</v>
      </c>
      <c r="U86" s="640">
        <f>IF($B$8="Actuals only",SUMIF('WW Spending Actual'!$B$10:$B$49,'Summary TC'!$B86,'WW Spending Actual'!T$10:T$49),0)+IF($B$8="Actuals + Projected",SUMIF('WW Spending Total'!$B$10:$B$49,'Summary TC'!$B86,'WW Spending Total'!T$10:T$49),0)</f>
        <v>0</v>
      </c>
      <c r="V86" s="640">
        <f>IF($B$8="Actuals only",SUMIF('WW Spending Actual'!$B$10:$B$49,'Summary TC'!$B86,'WW Spending Actual'!U$10:U$49),0)+IF($B$8="Actuals + Projected",SUMIF('WW Spending Total'!$B$10:$B$49,'Summary TC'!$B86,'WW Spending Total'!U$10:U$49),0)</f>
        <v>0</v>
      </c>
      <c r="W86" s="640">
        <f>IF($B$8="Actuals only",SUMIF('WW Spending Actual'!$B$10:$B$49,'Summary TC'!$B86,'WW Spending Actual'!V$10:V$49),0)+IF($B$8="Actuals + Projected",SUMIF('WW Spending Total'!$B$10:$B$49,'Summary TC'!$B86,'WW Spending Total'!V$10:V$49),0)</f>
        <v>0</v>
      </c>
      <c r="X86" s="640">
        <f>IF($B$8="Actuals only",SUMIF('WW Spending Actual'!$B$10:$B$49,'Summary TC'!$B86,'WW Spending Actual'!W$10:W$49),0)+IF($B$8="Actuals + Projected",SUMIF('WW Spending Total'!$B$10:$B$49,'Summary TC'!$B86,'WW Spending Total'!W$10:W$49),0)</f>
        <v>0</v>
      </c>
      <c r="Y86" s="640">
        <f>IF($B$8="Actuals only",SUMIF('WW Spending Actual'!$B$10:$B$49,'Summary TC'!$B86,'WW Spending Actual'!X$10:X$49),0)+IF($B$8="Actuals + Projected",SUMIF('WW Spending Total'!$B$10:$B$49,'Summary TC'!$B86,'WW Spending Total'!X$10:X$49),0)</f>
        <v>0</v>
      </c>
      <c r="Z86" s="640">
        <f>IF($B$8="Actuals only",SUMIF('WW Spending Actual'!$B$10:$B$49,'Summary TC'!$B86,'WW Spending Actual'!Y$10:Y$49),0)+IF($B$8="Actuals + Projected",SUMIF('WW Spending Total'!$B$10:$B$49,'Summary TC'!$B86,'WW Spending Total'!Y$10:Y$49),0)</f>
        <v>0</v>
      </c>
      <c r="AA86" s="640">
        <f>IF($B$8="Actuals only",SUMIF('WW Spending Actual'!$B$10:$B$49,'Summary TC'!$B86,'WW Spending Actual'!Z$10:Z$49),0)+IF($B$8="Actuals + Projected",SUMIF('WW Spending Total'!$B$10:$B$49,'Summary TC'!$B86,'WW Spending Total'!Z$10:Z$49),0)</f>
        <v>0</v>
      </c>
      <c r="AB86" s="640">
        <f>IF($B$8="Actuals only",SUMIF('WW Spending Actual'!$B$10:$B$49,'Summary TC'!$B86,'WW Spending Actual'!AA$10:AA$49),0)+IF($B$8="Actuals + Projected",SUMIF('WW Spending Total'!$B$10:$B$49,'Summary TC'!$B86,'WW Spending Total'!AA$10:AA$49),0)</f>
        <v>0</v>
      </c>
      <c r="AC86" s="640">
        <f>IF($B$8="Actuals only",SUMIF('WW Spending Actual'!$B$10:$B$49,'Summary TC'!$B86,'WW Spending Actual'!AB$10:AB$49),0)+IF($B$8="Actuals + Projected",SUMIF('WW Spending Total'!$B$10:$B$49,'Summary TC'!$B86,'WW Spending Total'!AB$10:AB$49),0)</f>
        <v>0</v>
      </c>
      <c r="AD86" s="640">
        <f>IF($B$8="Actuals only",SUMIF('WW Spending Actual'!$B$10:$B$49,'Summary TC'!$B86,'WW Spending Actual'!AC$10:AC$49),0)+IF($B$8="Actuals + Projected",SUMIF('WW Spending Total'!$B$10:$B$49,'Summary TC'!$B86,'WW Spending Total'!AC$10:AC$49),0)</f>
        <v>0</v>
      </c>
      <c r="AE86" s="640">
        <f>IF($B$8="Actuals only",SUMIF('WW Spending Actual'!$B$10:$B$49,'Summary TC'!$B86,'WW Spending Actual'!AD$10:AD$49),0)+IF($B$8="Actuals + Projected",SUMIF('WW Spending Total'!$B$10:$B$49,'Summary TC'!$B86,'WW Spending Total'!AD$10:AD$49),0)</f>
        <v>0</v>
      </c>
      <c r="AF86" s="640">
        <f>IF($B$8="Actuals only",SUMIF('WW Spending Actual'!$B$10:$B$49,'Summary TC'!$B86,'WW Spending Actual'!AE$10:AE$49),0)+IF($B$8="Actuals + Projected",SUMIF('WW Spending Total'!$B$10:$B$49,'Summary TC'!$B86,'WW Spending Total'!AE$10:AE$49),0)</f>
        <v>0</v>
      </c>
      <c r="AG86" s="640">
        <f>IF($B$8="Actuals only",SUMIF('WW Spending Actual'!$B$10:$B$49,'Summary TC'!$B86,'WW Spending Actual'!AF$10:AF$49),0)+IF($B$8="Actuals + Projected",SUMIF('WW Spending Total'!$B$10:$B$49,'Summary TC'!$B86,'WW Spending Total'!AF$10:AF$49),0)</f>
        <v>0</v>
      </c>
      <c r="AH86" s="640">
        <f>IF($B$8="Actuals only",SUMIF('WW Spending Actual'!$B$10:$B$49,'Summary TC'!$B86,'WW Spending Actual'!AG$10:AG$49),0)+IF($B$8="Actuals + Projected",SUMIF('WW Spending Total'!$B$10:$B$49,'Summary TC'!$B86,'WW Spending Total'!AG$10:AG$49),0)</f>
        <v>0</v>
      </c>
      <c r="AI86" s="673">
        <f t="shared" si="21"/>
        <v>0</v>
      </c>
    </row>
    <row r="87" spans="2:35" hidden="1" x14ac:dyDescent="0.2">
      <c r="B87" s="591" t="str">
        <f>IFERROR(VLOOKUP(C87,'MEG Def'!$A$21:$B$26,2),"")</f>
        <v/>
      </c>
      <c r="C87" s="637"/>
      <c r="D87" s="636"/>
      <c r="E87" s="639">
        <f>IF($B$8="Actuals only",SUMIF('WW Spending Actual'!$B$10:$B$49,'Summary TC'!$B87,'WW Spending Actual'!D$10:D$49),0)+IF($B$8="Actuals + Projected",SUMIF('WW Spending Total'!$B$10:$B$49,'Summary TC'!$B87,'WW Spending Total'!D$10:D$49),0)</f>
        <v>0</v>
      </c>
      <c r="F87" s="640">
        <f>IF($B$8="Actuals only",SUMIF('WW Spending Actual'!$B$10:$B$49,'Summary TC'!$B87,'WW Spending Actual'!E$10:E$49),0)+IF($B$8="Actuals + Projected",SUMIF('WW Spending Total'!$B$10:$B$49,'Summary TC'!$B87,'WW Spending Total'!E$10:E$49),0)</f>
        <v>0</v>
      </c>
      <c r="G87" s="640">
        <f>IF($B$8="Actuals only",SUMIF('WW Spending Actual'!$B$10:$B$49,'Summary TC'!$B87,'WW Spending Actual'!F$10:F$49),0)+IF($B$8="Actuals + Projected",SUMIF('WW Spending Total'!$B$10:$B$49,'Summary TC'!$B87,'WW Spending Total'!F$10:F$49),0)</f>
        <v>0</v>
      </c>
      <c r="H87" s="640">
        <f>IF($B$8="Actuals only",SUMIF('WW Spending Actual'!$B$10:$B$49,'Summary TC'!$B87,'WW Spending Actual'!G$10:G$49),0)+IF($B$8="Actuals + Projected",SUMIF('WW Spending Total'!$B$10:$B$49,'Summary TC'!$B87,'WW Spending Total'!G$10:G$49),0)</f>
        <v>0</v>
      </c>
      <c r="I87" s="640">
        <f>IF($B$8="Actuals only",SUMIF('WW Spending Actual'!$B$10:$B$49,'Summary TC'!$B87,'WW Spending Actual'!H$10:H$49),0)+IF($B$8="Actuals + Projected",SUMIF('WW Spending Total'!$B$10:$B$49,'Summary TC'!$B87,'WW Spending Total'!H$10:H$49),0)</f>
        <v>0</v>
      </c>
      <c r="J87" s="640">
        <f>IF($B$8="Actuals only",SUMIF('WW Spending Actual'!$B$10:$B$49,'Summary TC'!$B87,'WW Spending Actual'!I$10:I$49),0)+IF($B$8="Actuals + Projected",SUMIF('WW Spending Total'!$B$10:$B$49,'Summary TC'!$B87,'WW Spending Total'!I$10:I$49),0)</f>
        <v>0</v>
      </c>
      <c r="K87" s="640">
        <f>IF($B$8="Actuals only",SUMIF('WW Spending Actual'!$B$10:$B$49,'Summary TC'!$B87,'WW Spending Actual'!J$10:J$49),0)+IF($B$8="Actuals + Projected",SUMIF('WW Spending Total'!$B$10:$B$49,'Summary TC'!$B87,'WW Spending Total'!J$10:J$49),0)</f>
        <v>0</v>
      </c>
      <c r="L87" s="640">
        <f>IF($B$8="Actuals only",SUMIF('WW Spending Actual'!$B$10:$B$49,'Summary TC'!$B87,'WW Spending Actual'!K$10:K$49),0)+IF($B$8="Actuals + Projected",SUMIF('WW Spending Total'!$B$10:$B$49,'Summary TC'!$B87,'WW Spending Total'!K$10:K$49),0)</f>
        <v>0</v>
      </c>
      <c r="M87" s="640">
        <f>IF($B$8="Actuals only",SUMIF('WW Spending Actual'!$B$10:$B$49,'Summary TC'!$B87,'WW Spending Actual'!L$10:L$49),0)+IF($B$8="Actuals + Projected",SUMIF('WW Spending Total'!$B$10:$B$49,'Summary TC'!$B87,'WW Spending Total'!L$10:L$49),0)</f>
        <v>0</v>
      </c>
      <c r="N87" s="640">
        <f>IF($B$8="Actuals only",SUMIF('WW Spending Actual'!$B$10:$B$49,'Summary TC'!$B87,'WW Spending Actual'!M$10:M$49),0)+IF($B$8="Actuals + Projected",SUMIF('WW Spending Total'!$B$10:$B$49,'Summary TC'!$B87,'WW Spending Total'!M$10:M$49),0)</f>
        <v>0</v>
      </c>
      <c r="O87" s="640">
        <f>IF($B$8="Actuals only",SUMIF('WW Spending Actual'!$B$10:$B$49,'Summary TC'!$B87,'WW Spending Actual'!N$10:N$49),0)+IF($B$8="Actuals + Projected",SUMIF('WW Spending Total'!$B$10:$B$49,'Summary TC'!$B87,'WW Spending Total'!N$10:N$49),0)</f>
        <v>0</v>
      </c>
      <c r="P87" s="640">
        <f>IF($B$8="Actuals only",SUMIF('WW Spending Actual'!$B$10:$B$49,'Summary TC'!$B87,'WW Spending Actual'!O$10:O$49),0)+IF($B$8="Actuals + Projected",SUMIF('WW Spending Total'!$B$10:$B$49,'Summary TC'!$B87,'WW Spending Total'!O$10:O$49),0)</f>
        <v>0</v>
      </c>
      <c r="Q87" s="640">
        <f>IF($B$8="Actuals only",SUMIF('WW Spending Actual'!$B$10:$B$49,'Summary TC'!$B87,'WW Spending Actual'!P$10:P$49),0)+IF($B$8="Actuals + Projected",SUMIF('WW Spending Total'!$B$10:$B$49,'Summary TC'!$B87,'WW Spending Total'!P$10:P$49),0)</f>
        <v>0</v>
      </c>
      <c r="R87" s="640">
        <f>IF($B$8="Actuals only",SUMIF('WW Spending Actual'!$B$10:$B$49,'Summary TC'!$B87,'WW Spending Actual'!Q$10:Q$49),0)+IF($B$8="Actuals + Projected",SUMIF('WW Spending Total'!$B$10:$B$49,'Summary TC'!$B87,'WW Spending Total'!Q$10:Q$49),0)</f>
        <v>0</v>
      </c>
      <c r="S87" s="640">
        <f>IF($B$8="Actuals only",SUMIF('WW Spending Actual'!$B$10:$B$49,'Summary TC'!$B87,'WW Spending Actual'!R$10:R$49),0)+IF($B$8="Actuals + Projected",SUMIF('WW Spending Total'!$B$10:$B$49,'Summary TC'!$B87,'WW Spending Total'!R$10:R$49),0)</f>
        <v>0</v>
      </c>
      <c r="T87" s="640">
        <f>IF($B$8="Actuals only",SUMIF('WW Spending Actual'!$B$10:$B$49,'Summary TC'!$B87,'WW Spending Actual'!S$10:S$49),0)+IF($B$8="Actuals + Projected",SUMIF('WW Spending Total'!$B$10:$B$49,'Summary TC'!$B87,'WW Spending Total'!S$10:S$49),0)</f>
        <v>0</v>
      </c>
      <c r="U87" s="640">
        <f>IF($B$8="Actuals only",SUMIF('WW Spending Actual'!$B$10:$B$49,'Summary TC'!$B87,'WW Spending Actual'!T$10:T$49),0)+IF($B$8="Actuals + Projected",SUMIF('WW Spending Total'!$B$10:$B$49,'Summary TC'!$B87,'WW Spending Total'!T$10:T$49),0)</f>
        <v>0</v>
      </c>
      <c r="V87" s="640">
        <f>IF($B$8="Actuals only",SUMIF('WW Spending Actual'!$B$10:$B$49,'Summary TC'!$B87,'WW Spending Actual'!U$10:U$49),0)+IF($B$8="Actuals + Projected",SUMIF('WW Spending Total'!$B$10:$B$49,'Summary TC'!$B87,'WW Spending Total'!U$10:U$49),0)</f>
        <v>0</v>
      </c>
      <c r="W87" s="640">
        <f>IF($B$8="Actuals only",SUMIF('WW Spending Actual'!$B$10:$B$49,'Summary TC'!$B87,'WW Spending Actual'!V$10:V$49),0)+IF($B$8="Actuals + Projected",SUMIF('WW Spending Total'!$B$10:$B$49,'Summary TC'!$B87,'WW Spending Total'!V$10:V$49),0)</f>
        <v>0</v>
      </c>
      <c r="X87" s="640">
        <f>IF($B$8="Actuals only",SUMIF('WW Spending Actual'!$B$10:$B$49,'Summary TC'!$B87,'WW Spending Actual'!W$10:W$49),0)+IF($B$8="Actuals + Projected",SUMIF('WW Spending Total'!$B$10:$B$49,'Summary TC'!$B87,'WW Spending Total'!W$10:W$49),0)</f>
        <v>0</v>
      </c>
      <c r="Y87" s="640">
        <f>IF($B$8="Actuals only",SUMIF('WW Spending Actual'!$B$10:$B$49,'Summary TC'!$B87,'WW Spending Actual'!X$10:X$49),0)+IF($B$8="Actuals + Projected",SUMIF('WW Spending Total'!$B$10:$B$49,'Summary TC'!$B87,'WW Spending Total'!X$10:X$49),0)</f>
        <v>0</v>
      </c>
      <c r="Z87" s="640">
        <f>IF($B$8="Actuals only",SUMIF('WW Spending Actual'!$B$10:$B$49,'Summary TC'!$B87,'WW Spending Actual'!Y$10:Y$49),0)+IF($B$8="Actuals + Projected",SUMIF('WW Spending Total'!$B$10:$B$49,'Summary TC'!$B87,'WW Spending Total'!Y$10:Y$49),0)</f>
        <v>0</v>
      </c>
      <c r="AA87" s="640">
        <f>IF($B$8="Actuals only",SUMIF('WW Spending Actual'!$B$10:$B$49,'Summary TC'!$B87,'WW Spending Actual'!Z$10:Z$49),0)+IF($B$8="Actuals + Projected",SUMIF('WW Spending Total'!$B$10:$B$49,'Summary TC'!$B87,'WW Spending Total'!Z$10:Z$49),0)</f>
        <v>0</v>
      </c>
      <c r="AB87" s="640">
        <f>IF($B$8="Actuals only",SUMIF('WW Spending Actual'!$B$10:$B$49,'Summary TC'!$B87,'WW Spending Actual'!AA$10:AA$49),0)+IF($B$8="Actuals + Projected",SUMIF('WW Spending Total'!$B$10:$B$49,'Summary TC'!$B87,'WW Spending Total'!AA$10:AA$49),0)</f>
        <v>0</v>
      </c>
      <c r="AC87" s="640">
        <f>IF($B$8="Actuals only",SUMIF('WW Spending Actual'!$B$10:$B$49,'Summary TC'!$B87,'WW Spending Actual'!AB$10:AB$49),0)+IF($B$8="Actuals + Projected",SUMIF('WW Spending Total'!$B$10:$B$49,'Summary TC'!$B87,'WW Spending Total'!AB$10:AB$49),0)</f>
        <v>0</v>
      </c>
      <c r="AD87" s="640">
        <f>IF($B$8="Actuals only",SUMIF('WW Spending Actual'!$B$10:$B$49,'Summary TC'!$B87,'WW Spending Actual'!AC$10:AC$49),0)+IF($B$8="Actuals + Projected",SUMIF('WW Spending Total'!$B$10:$B$49,'Summary TC'!$B87,'WW Spending Total'!AC$10:AC$49),0)</f>
        <v>0</v>
      </c>
      <c r="AE87" s="640">
        <f>IF($B$8="Actuals only",SUMIF('WW Spending Actual'!$B$10:$B$49,'Summary TC'!$B87,'WW Spending Actual'!AD$10:AD$49),0)+IF($B$8="Actuals + Projected",SUMIF('WW Spending Total'!$B$10:$B$49,'Summary TC'!$B87,'WW Spending Total'!AD$10:AD$49),0)</f>
        <v>0</v>
      </c>
      <c r="AF87" s="640">
        <f>IF($B$8="Actuals only",SUMIF('WW Spending Actual'!$B$10:$B$49,'Summary TC'!$B87,'WW Spending Actual'!AE$10:AE$49),0)+IF($B$8="Actuals + Projected",SUMIF('WW Spending Total'!$B$10:$B$49,'Summary TC'!$B87,'WW Spending Total'!AE$10:AE$49),0)</f>
        <v>0</v>
      </c>
      <c r="AG87" s="640">
        <f>IF($B$8="Actuals only",SUMIF('WW Spending Actual'!$B$10:$B$49,'Summary TC'!$B87,'WW Spending Actual'!AF$10:AF$49),0)+IF($B$8="Actuals + Projected",SUMIF('WW Spending Total'!$B$10:$B$49,'Summary TC'!$B87,'WW Spending Total'!AF$10:AF$49),0)</f>
        <v>0</v>
      </c>
      <c r="AH87" s="640">
        <f>IF($B$8="Actuals only",SUMIF('WW Spending Actual'!$B$10:$B$49,'Summary TC'!$B87,'WW Spending Actual'!AG$10:AG$49),0)+IF($B$8="Actuals + Projected",SUMIF('WW Spending Total'!$B$10:$B$49,'Summary TC'!$B87,'WW Spending Total'!AG$10:AG$49),0)</f>
        <v>0</v>
      </c>
      <c r="AI87" s="673">
        <f t="shared" si="21"/>
        <v>0</v>
      </c>
    </row>
    <row r="88" spans="2:35" hidden="1" x14ac:dyDescent="0.2">
      <c r="B88" s="591" t="str">
        <f>IFERROR(VLOOKUP(C88,'MEG Def'!$A$21:$B$26,2),"")</f>
        <v/>
      </c>
      <c r="C88" s="637"/>
      <c r="D88" s="636"/>
      <c r="E88" s="639">
        <f>IF($B$8="Actuals only",SUMIF('WW Spending Actual'!$B$10:$B$49,'Summary TC'!$B88,'WW Spending Actual'!D$10:D$49),0)+IF($B$8="Actuals + Projected",SUMIF('WW Spending Total'!$B$10:$B$49,'Summary TC'!$B88,'WW Spending Total'!D$10:D$49),0)</f>
        <v>0</v>
      </c>
      <c r="F88" s="640">
        <f>IF($B$8="Actuals only",SUMIF('WW Spending Actual'!$B$10:$B$49,'Summary TC'!$B88,'WW Spending Actual'!E$10:E$49),0)+IF($B$8="Actuals + Projected",SUMIF('WW Spending Total'!$B$10:$B$49,'Summary TC'!$B88,'WW Spending Total'!E$10:E$49),0)</f>
        <v>0</v>
      </c>
      <c r="G88" s="640">
        <f>IF($B$8="Actuals only",SUMIF('WW Spending Actual'!$B$10:$B$49,'Summary TC'!$B88,'WW Spending Actual'!F$10:F$49),0)+IF($B$8="Actuals + Projected",SUMIF('WW Spending Total'!$B$10:$B$49,'Summary TC'!$B88,'WW Spending Total'!F$10:F$49),0)</f>
        <v>0</v>
      </c>
      <c r="H88" s="640">
        <f>IF($B$8="Actuals only",SUMIF('WW Spending Actual'!$B$10:$B$49,'Summary TC'!$B88,'WW Spending Actual'!G$10:G$49),0)+IF($B$8="Actuals + Projected",SUMIF('WW Spending Total'!$B$10:$B$49,'Summary TC'!$B88,'WW Spending Total'!G$10:G$49),0)</f>
        <v>0</v>
      </c>
      <c r="I88" s="640">
        <f>IF($B$8="Actuals only",SUMIF('WW Spending Actual'!$B$10:$B$49,'Summary TC'!$B88,'WW Spending Actual'!H$10:H$49),0)+IF($B$8="Actuals + Projected",SUMIF('WW Spending Total'!$B$10:$B$49,'Summary TC'!$B88,'WW Spending Total'!H$10:H$49),0)</f>
        <v>0</v>
      </c>
      <c r="J88" s="640">
        <f>IF($B$8="Actuals only",SUMIF('WW Spending Actual'!$B$10:$B$49,'Summary TC'!$B88,'WW Spending Actual'!I$10:I$49),0)+IF($B$8="Actuals + Projected",SUMIF('WW Spending Total'!$B$10:$B$49,'Summary TC'!$B88,'WW Spending Total'!I$10:I$49),0)</f>
        <v>0</v>
      </c>
      <c r="K88" s="640">
        <f>IF($B$8="Actuals only",SUMIF('WW Spending Actual'!$B$10:$B$49,'Summary TC'!$B88,'WW Spending Actual'!J$10:J$49),0)+IF($B$8="Actuals + Projected",SUMIF('WW Spending Total'!$B$10:$B$49,'Summary TC'!$B88,'WW Spending Total'!J$10:J$49),0)</f>
        <v>0</v>
      </c>
      <c r="L88" s="640">
        <f>IF($B$8="Actuals only",SUMIF('WW Spending Actual'!$B$10:$B$49,'Summary TC'!$B88,'WW Spending Actual'!K$10:K$49),0)+IF($B$8="Actuals + Projected",SUMIF('WW Spending Total'!$B$10:$B$49,'Summary TC'!$B88,'WW Spending Total'!K$10:K$49),0)</f>
        <v>0</v>
      </c>
      <c r="M88" s="640">
        <f>IF($B$8="Actuals only",SUMIF('WW Spending Actual'!$B$10:$B$49,'Summary TC'!$B88,'WW Spending Actual'!L$10:L$49),0)+IF($B$8="Actuals + Projected",SUMIF('WW Spending Total'!$B$10:$B$49,'Summary TC'!$B88,'WW Spending Total'!L$10:L$49),0)</f>
        <v>0</v>
      </c>
      <c r="N88" s="640">
        <f>IF($B$8="Actuals only",SUMIF('WW Spending Actual'!$B$10:$B$49,'Summary TC'!$B88,'WW Spending Actual'!M$10:M$49),0)+IF($B$8="Actuals + Projected",SUMIF('WW Spending Total'!$B$10:$B$49,'Summary TC'!$B88,'WW Spending Total'!M$10:M$49),0)</f>
        <v>0</v>
      </c>
      <c r="O88" s="640">
        <f>IF($B$8="Actuals only",SUMIF('WW Spending Actual'!$B$10:$B$49,'Summary TC'!$B88,'WW Spending Actual'!N$10:N$49),0)+IF($B$8="Actuals + Projected",SUMIF('WW Spending Total'!$B$10:$B$49,'Summary TC'!$B88,'WW Spending Total'!N$10:N$49),0)</f>
        <v>0</v>
      </c>
      <c r="P88" s="640">
        <f>IF($B$8="Actuals only",SUMIF('WW Spending Actual'!$B$10:$B$49,'Summary TC'!$B88,'WW Spending Actual'!O$10:O$49),0)+IF($B$8="Actuals + Projected",SUMIF('WW Spending Total'!$B$10:$B$49,'Summary TC'!$B88,'WW Spending Total'!O$10:O$49),0)</f>
        <v>0</v>
      </c>
      <c r="Q88" s="640">
        <f>IF($B$8="Actuals only",SUMIF('WW Spending Actual'!$B$10:$B$49,'Summary TC'!$B88,'WW Spending Actual'!P$10:P$49),0)+IF($B$8="Actuals + Projected",SUMIF('WW Spending Total'!$B$10:$B$49,'Summary TC'!$B88,'WW Spending Total'!P$10:P$49),0)</f>
        <v>0</v>
      </c>
      <c r="R88" s="640">
        <f>IF($B$8="Actuals only",SUMIF('WW Spending Actual'!$B$10:$B$49,'Summary TC'!$B88,'WW Spending Actual'!Q$10:Q$49),0)+IF($B$8="Actuals + Projected",SUMIF('WW Spending Total'!$B$10:$B$49,'Summary TC'!$B88,'WW Spending Total'!Q$10:Q$49),0)</f>
        <v>0</v>
      </c>
      <c r="S88" s="640">
        <f>IF($B$8="Actuals only",SUMIF('WW Spending Actual'!$B$10:$B$49,'Summary TC'!$B88,'WW Spending Actual'!R$10:R$49),0)+IF($B$8="Actuals + Projected",SUMIF('WW Spending Total'!$B$10:$B$49,'Summary TC'!$B88,'WW Spending Total'!R$10:R$49),0)</f>
        <v>0</v>
      </c>
      <c r="T88" s="640">
        <f>IF($B$8="Actuals only",SUMIF('WW Spending Actual'!$B$10:$B$49,'Summary TC'!$B88,'WW Spending Actual'!S$10:S$49),0)+IF($B$8="Actuals + Projected",SUMIF('WW Spending Total'!$B$10:$B$49,'Summary TC'!$B88,'WW Spending Total'!S$10:S$49),0)</f>
        <v>0</v>
      </c>
      <c r="U88" s="640">
        <f>IF($B$8="Actuals only",SUMIF('WW Spending Actual'!$B$10:$B$49,'Summary TC'!$B88,'WW Spending Actual'!T$10:T$49),0)+IF($B$8="Actuals + Projected",SUMIF('WW Spending Total'!$B$10:$B$49,'Summary TC'!$B88,'WW Spending Total'!T$10:T$49),0)</f>
        <v>0</v>
      </c>
      <c r="V88" s="640">
        <f>IF($B$8="Actuals only",SUMIF('WW Spending Actual'!$B$10:$B$49,'Summary TC'!$B88,'WW Spending Actual'!U$10:U$49),0)+IF($B$8="Actuals + Projected",SUMIF('WW Spending Total'!$B$10:$B$49,'Summary TC'!$B88,'WW Spending Total'!U$10:U$49),0)</f>
        <v>0</v>
      </c>
      <c r="W88" s="640">
        <f>IF($B$8="Actuals only",SUMIF('WW Spending Actual'!$B$10:$B$49,'Summary TC'!$B88,'WW Spending Actual'!V$10:V$49),0)+IF($B$8="Actuals + Projected",SUMIF('WW Spending Total'!$B$10:$B$49,'Summary TC'!$B88,'WW Spending Total'!V$10:V$49),0)</f>
        <v>0</v>
      </c>
      <c r="X88" s="640">
        <f>IF($B$8="Actuals only",SUMIF('WW Spending Actual'!$B$10:$B$49,'Summary TC'!$B88,'WW Spending Actual'!W$10:W$49),0)+IF($B$8="Actuals + Projected",SUMIF('WW Spending Total'!$B$10:$B$49,'Summary TC'!$B88,'WW Spending Total'!W$10:W$49),0)</f>
        <v>0</v>
      </c>
      <c r="Y88" s="640">
        <f>IF($B$8="Actuals only",SUMIF('WW Spending Actual'!$B$10:$B$49,'Summary TC'!$B88,'WW Spending Actual'!X$10:X$49),0)+IF($B$8="Actuals + Projected",SUMIF('WW Spending Total'!$B$10:$B$49,'Summary TC'!$B88,'WW Spending Total'!X$10:X$49),0)</f>
        <v>0</v>
      </c>
      <c r="Z88" s="640">
        <f>IF($B$8="Actuals only",SUMIF('WW Spending Actual'!$B$10:$B$49,'Summary TC'!$B88,'WW Spending Actual'!Y$10:Y$49),0)+IF($B$8="Actuals + Projected",SUMIF('WW Spending Total'!$B$10:$B$49,'Summary TC'!$B88,'WW Spending Total'!Y$10:Y$49),0)</f>
        <v>0</v>
      </c>
      <c r="AA88" s="640">
        <f>IF($B$8="Actuals only",SUMIF('WW Spending Actual'!$B$10:$B$49,'Summary TC'!$B88,'WW Spending Actual'!Z$10:Z$49),0)+IF($B$8="Actuals + Projected",SUMIF('WW Spending Total'!$B$10:$B$49,'Summary TC'!$B88,'WW Spending Total'!Z$10:Z$49),0)</f>
        <v>0</v>
      </c>
      <c r="AB88" s="640">
        <f>IF($B$8="Actuals only",SUMIF('WW Spending Actual'!$B$10:$B$49,'Summary TC'!$B88,'WW Spending Actual'!AA$10:AA$49),0)+IF($B$8="Actuals + Projected",SUMIF('WW Spending Total'!$B$10:$B$49,'Summary TC'!$B88,'WW Spending Total'!AA$10:AA$49),0)</f>
        <v>0</v>
      </c>
      <c r="AC88" s="640">
        <f>IF($B$8="Actuals only",SUMIF('WW Spending Actual'!$B$10:$B$49,'Summary TC'!$B88,'WW Spending Actual'!AB$10:AB$49),0)+IF($B$8="Actuals + Projected",SUMIF('WW Spending Total'!$B$10:$B$49,'Summary TC'!$B88,'WW Spending Total'!AB$10:AB$49),0)</f>
        <v>0</v>
      </c>
      <c r="AD88" s="640">
        <f>IF($B$8="Actuals only",SUMIF('WW Spending Actual'!$B$10:$B$49,'Summary TC'!$B88,'WW Spending Actual'!AC$10:AC$49),0)+IF($B$8="Actuals + Projected",SUMIF('WW Spending Total'!$B$10:$B$49,'Summary TC'!$B88,'WW Spending Total'!AC$10:AC$49),0)</f>
        <v>0</v>
      </c>
      <c r="AE88" s="640">
        <f>IF($B$8="Actuals only",SUMIF('WW Spending Actual'!$B$10:$B$49,'Summary TC'!$B88,'WW Spending Actual'!AD$10:AD$49),0)+IF($B$8="Actuals + Projected",SUMIF('WW Spending Total'!$B$10:$B$49,'Summary TC'!$B88,'WW Spending Total'!AD$10:AD$49),0)</f>
        <v>0</v>
      </c>
      <c r="AF88" s="640">
        <f>IF($B$8="Actuals only",SUMIF('WW Spending Actual'!$B$10:$B$49,'Summary TC'!$B88,'WW Spending Actual'!AE$10:AE$49),0)+IF($B$8="Actuals + Projected",SUMIF('WW Spending Total'!$B$10:$B$49,'Summary TC'!$B88,'WW Spending Total'!AE$10:AE$49),0)</f>
        <v>0</v>
      </c>
      <c r="AG88" s="640">
        <f>IF($B$8="Actuals only",SUMIF('WW Spending Actual'!$B$10:$B$49,'Summary TC'!$B88,'WW Spending Actual'!AF$10:AF$49),0)+IF($B$8="Actuals + Projected",SUMIF('WW Spending Total'!$B$10:$B$49,'Summary TC'!$B88,'WW Spending Total'!AF$10:AF$49),0)</f>
        <v>0</v>
      </c>
      <c r="AH88" s="640">
        <f>IF($B$8="Actuals only",SUMIF('WW Spending Actual'!$B$10:$B$49,'Summary TC'!$B88,'WW Spending Actual'!AG$10:AG$49),0)+IF($B$8="Actuals + Projected",SUMIF('WW Spending Total'!$B$10:$B$49,'Summary TC'!$B88,'WW Spending Total'!AG$10:AG$49),0)</f>
        <v>0</v>
      </c>
      <c r="AI88" s="673">
        <f t="shared" si="21"/>
        <v>0</v>
      </c>
    </row>
    <row r="89" spans="2:35" hidden="1" x14ac:dyDescent="0.2">
      <c r="B89" s="591"/>
      <c r="C89" s="628"/>
      <c r="D89" s="636"/>
      <c r="E89" s="516">
        <f>IF($B$8="Actuals only",SUMIF('WW Spending Actual'!$B$10:$B$49,'Summary TC'!$B89,'WW Spending Actual'!D$10:D$49),0)+IF($B$8="Actuals + Projected",SUMIF('WW Spending Total'!$B$10:$B$49,'Summary TC'!$B89,'WW Spending Total'!D$10:D$49),0)</f>
        <v>0</v>
      </c>
      <c r="F89" s="516">
        <f>IF($B$8="Actuals only",SUMIF('WW Spending Actual'!$B$10:$B$49,'Summary TC'!$B89,'WW Spending Actual'!E$10:E$49),0)+IF($B$8="Actuals + Projected",SUMIF('WW Spending Total'!$B$10:$B$49,'Summary TC'!$B89,'WW Spending Total'!E$10:E$49),0)</f>
        <v>0</v>
      </c>
      <c r="G89" s="516">
        <f>IF($B$8="Actuals only",SUMIF('WW Spending Actual'!$B$10:$B$49,'Summary TC'!$B89,'WW Spending Actual'!F$10:F$49),0)+IF($B$8="Actuals + Projected",SUMIF('WW Spending Total'!$B$10:$B$49,'Summary TC'!$B89,'WW Spending Total'!F$10:F$49),0)</f>
        <v>0</v>
      </c>
      <c r="H89" s="516">
        <f>IF($B$8="Actuals only",SUMIF('WW Spending Actual'!$B$10:$B$49,'Summary TC'!$B89,'WW Spending Actual'!G$10:G$49),0)+IF($B$8="Actuals + Projected",SUMIF('WW Spending Total'!$B$10:$B$49,'Summary TC'!$B89,'WW Spending Total'!G$10:G$49),0)</f>
        <v>0</v>
      </c>
      <c r="I89" s="516">
        <f>IF($B$8="Actuals only",SUMIF('WW Spending Actual'!$B$10:$B$49,'Summary TC'!$B89,'WW Spending Actual'!H$10:H$49),0)+IF($B$8="Actuals + Projected",SUMIF('WW Spending Total'!$B$10:$B$49,'Summary TC'!$B89,'WW Spending Total'!H$10:H$49),0)</f>
        <v>0</v>
      </c>
      <c r="J89" s="516">
        <f>IF($B$8="Actuals only",SUMIF('WW Spending Actual'!$B$10:$B$49,'Summary TC'!$B89,'WW Spending Actual'!I$10:I$49),0)+IF($B$8="Actuals + Projected",SUMIF('WW Spending Total'!$B$10:$B$49,'Summary TC'!$B89,'WW Spending Total'!I$10:I$49),0)</f>
        <v>0</v>
      </c>
      <c r="K89" s="516">
        <f>IF($B$8="Actuals only",SUMIF('WW Spending Actual'!$B$10:$B$49,'Summary TC'!$B89,'WW Spending Actual'!J$10:J$49),0)+IF($B$8="Actuals + Projected",SUMIF('WW Spending Total'!$B$10:$B$49,'Summary TC'!$B89,'WW Spending Total'!J$10:J$49),0)</f>
        <v>0</v>
      </c>
      <c r="L89" s="516">
        <f>IF($B$8="Actuals only",SUMIF('WW Spending Actual'!$B$10:$B$49,'Summary TC'!$B89,'WW Spending Actual'!K$10:K$49),0)+IF($B$8="Actuals + Projected",SUMIF('WW Spending Total'!$B$10:$B$49,'Summary TC'!$B89,'WW Spending Total'!K$10:K$49),0)</f>
        <v>0</v>
      </c>
      <c r="M89" s="516">
        <f>IF($B$8="Actuals only",SUMIF('WW Spending Actual'!$B$10:$B$49,'Summary TC'!$B89,'WW Spending Actual'!L$10:L$49),0)+IF($B$8="Actuals + Projected",SUMIF('WW Spending Total'!$B$10:$B$49,'Summary TC'!$B89,'WW Spending Total'!L$10:L$49),0)</f>
        <v>0</v>
      </c>
      <c r="N89" s="516">
        <f>IF($B$8="Actuals only",SUMIF('WW Spending Actual'!$B$10:$B$49,'Summary TC'!$B89,'WW Spending Actual'!M$10:M$49),0)+IF($B$8="Actuals + Projected",SUMIF('WW Spending Total'!$B$10:$B$49,'Summary TC'!$B89,'WW Spending Total'!M$10:M$49),0)</f>
        <v>0</v>
      </c>
      <c r="O89" s="516">
        <f>IF($B$8="Actuals only",SUMIF('WW Spending Actual'!$B$10:$B$49,'Summary TC'!$B89,'WW Spending Actual'!N$10:N$49),0)+IF($B$8="Actuals + Projected",SUMIF('WW Spending Total'!$B$10:$B$49,'Summary TC'!$B89,'WW Spending Total'!N$10:N$49),0)</f>
        <v>0</v>
      </c>
      <c r="P89" s="516">
        <f>IF($B$8="Actuals only",SUMIF('WW Spending Actual'!$B$10:$B$49,'Summary TC'!$B89,'WW Spending Actual'!O$10:O$49),0)+IF($B$8="Actuals + Projected",SUMIF('WW Spending Total'!$B$10:$B$49,'Summary TC'!$B89,'WW Spending Total'!O$10:O$49),0)</f>
        <v>0</v>
      </c>
      <c r="Q89" s="516">
        <f>IF($B$8="Actuals only",SUMIF('WW Spending Actual'!$B$10:$B$49,'Summary TC'!$B89,'WW Spending Actual'!P$10:P$49),0)+IF($B$8="Actuals + Projected",SUMIF('WW Spending Total'!$B$10:$B$49,'Summary TC'!$B89,'WW Spending Total'!P$10:P$49),0)</f>
        <v>0</v>
      </c>
      <c r="R89" s="516">
        <f>IF($B$8="Actuals only",SUMIF('WW Spending Actual'!$B$10:$B$49,'Summary TC'!$B89,'WW Spending Actual'!Q$10:Q$49),0)+IF($B$8="Actuals + Projected",SUMIF('WW Spending Total'!$B$10:$B$49,'Summary TC'!$B89,'WW Spending Total'!Q$10:Q$49),0)</f>
        <v>0</v>
      </c>
      <c r="S89" s="516">
        <f>IF($B$8="Actuals only",SUMIF('WW Spending Actual'!$B$10:$B$49,'Summary TC'!$B89,'WW Spending Actual'!R$10:R$49),0)+IF($B$8="Actuals + Projected",SUMIF('WW Spending Total'!$B$10:$B$49,'Summary TC'!$B89,'WW Spending Total'!R$10:R$49),0)</f>
        <v>0</v>
      </c>
      <c r="T89" s="516">
        <f>IF($B$8="Actuals only",SUMIF('WW Spending Actual'!$B$10:$B$49,'Summary TC'!$B89,'WW Spending Actual'!S$10:S$49),0)+IF($B$8="Actuals + Projected",SUMIF('WW Spending Total'!$B$10:$B$49,'Summary TC'!$B89,'WW Spending Total'!S$10:S$49),0)</f>
        <v>0</v>
      </c>
      <c r="U89" s="516">
        <f>IF($B$8="Actuals only",SUMIF('WW Spending Actual'!$B$10:$B$49,'Summary TC'!$B89,'WW Spending Actual'!T$10:T$49),0)+IF($B$8="Actuals + Projected",SUMIF('WW Spending Total'!$B$10:$B$49,'Summary TC'!$B89,'WW Spending Total'!T$10:T$49),0)</f>
        <v>0</v>
      </c>
      <c r="V89" s="516">
        <f>IF($B$8="Actuals only",SUMIF('WW Spending Actual'!$B$10:$B$49,'Summary TC'!$B89,'WW Spending Actual'!U$10:U$49),0)+IF($B$8="Actuals + Projected",SUMIF('WW Spending Total'!$B$10:$B$49,'Summary TC'!$B89,'WW Spending Total'!U$10:U$49),0)</f>
        <v>0</v>
      </c>
      <c r="W89" s="516">
        <f>IF($B$8="Actuals only",SUMIF('WW Spending Actual'!$B$10:$B$49,'Summary TC'!$B89,'WW Spending Actual'!V$10:V$49),0)+IF($B$8="Actuals + Projected",SUMIF('WW Spending Total'!$B$10:$B$49,'Summary TC'!$B89,'WW Spending Total'!V$10:V$49),0)</f>
        <v>0</v>
      </c>
      <c r="X89" s="516">
        <f>IF($B$8="Actuals only",SUMIF('WW Spending Actual'!$B$10:$B$49,'Summary TC'!$B89,'WW Spending Actual'!W$10:W$49),0)+IF($B$8="Actuals + Projected",SUMIF('WW Spending Total'!$B$10:$B$49,'Summary TC'!$B89,'WW Spending Total'!W$10:W$49),0)</f>
        <v>0</v>
      </c>
      <c r="Y89" s="516">
        <f>IF($B$8="Actuals only",SUMIF('WW Spending Actual'!$B$10:$B$49,'Summary TC'!$B89,'WW Spending Actual'!X$10:X$49),0)+IF($B$8="Actuals + Projected",SUMIF('WW Spending Total'!$B$10:$B$49,'Summary TC'!$B89,'WW Spending Total'!X$10:X$49),0)</f>
        <v>0</v>
      </c>
      <c r="Z89" s="516">
        <f>IF($B$8="Actuals only",SUMIF('WW Spending Actual'!$B$10:$B$49,'Summary TC'!$B89,'WW Spending Actual'!Y$10:Y$49),0)+IF($B$8="Actuals + Projected",SUMIF('WW Spending Total'!$B$10:$B$49,'Summary TC'!$B89,'WW Spending Total'!Y$10:Y$49),0)</f>
        <v>0</v>
      </c>
      <c r="AA89" s="516">
        <f>IF($B$8="Actuals only",SUMIF('WW Spending Actual'!$B$10:$B$49,'Summary TC'!$B89,'WW Spending Actual'!Z$10:Z$49),0)+IF($B$8="Actuals + Projected",SUMIF('WW Spending Total'!$B$10:$B$49,'Summary TC'!$B89,'WW Spending Total'!Z$10:Z$49),0)</f>
        <v>0</v>
      </c>
      <c r="AB89" s="516">
        <f>IF($B$8="Actuals only",SUMIF('WW Spending Actual'!$B$10:$B$49,'Summary TC'!$B89,'WW Spending Actual'!AA$10:AA$49),0)+IF($B$8="Actuals + Projected",SUMIF('WW Spending Total'!$B$10:$B$49,'Summary TC'!$B89,'WW Spending Total'!AA$10:AA$49),0)</f>
        <v>0</v>
      </c>
      <c r="AC89" s="516">
        <f>IF($B$8="Actuals only",SUMIF('WW Spending Actual'!$B$10:$B$49,'Summary TC'!$B89,'WW Spending Actual'!AB$10:AB$49),0)+IF($B$8="Actuals + Projected",SUMIF('WW Spending Total'!$B$10:$B$49,'Summary TC'!$B89,'WW Spending Total'!AB$10:AB$49),0)</f>
        <v>0</v>
      </c>
      <c r="AD89" s="516">
        <f>IF($B$8="Actuals only",SUMIF('WW Spending Actual'!$B$10:$B$49,'Summary TC'!$B89,'WW Spending Actual'!AC$10:AC$49),0)+IF($B$8="Actuals + Projected",SUMIF('WW Spending Total'!$B$10:$B$49,'Summary TC'!$B89,'WW Spending Total'!AC$10:AC$49),0)</f>
        <v>0</v>
      </c>
      <c r="AE89" s="516">
        <f>IF($B$8="Actuals only",SUMIF('WW Spending Actual'!$B$10:$B$49,'Summary TC'!$B89,'WW Spending Actual'!AD$10:AD$49),0)+IF($B$8="Actuals + Projected",SUMIF('WW Spending Total'!$B$10:$B$49,'Summary TC'!$B89,'WW Spending Total'!AD$10:AD$49),0)</f>
        <v>0</v>
      </c>
      <c r="AF89" s="516">
        <f>IF($B$8="Actuals only",SUMIF('WW Spending Actual'!$B$10:$B$49,'Summary TC'!$B89,'WW Spending Actual'!AE$10:AE$49),0)+IF($B$8="Actuals + Projected",SUMIF('WW Spending Total'!$B$10:$B$49,'Summary TC'!$B89,'WW Spending Total'!AE$10:AE$49),0)</f>
        <v>0</v>
      </c>
      <c r="AG89" s="516">
        <f>IF($B$8="Actuals only",SUMIF('WW Spending Actual'!$B$10:$B$49,'Summary TC'!$B89,'WW Spending Actual'!AF$10:AF$49),0)+IF($B$8="Actuals + Projected",SUMIF('WW Spending Total'!$B$10:$B$49,'Summary TC'!$B89,'WW Spending Total'!AF$10:AF$49),0)</f>
        <v>0</v>
      </c>
      <c r="AH89" s="516">
        <f>IF($B$8="Actuals only",SUMIF('WW Spending Actual'!$B$10:$B$49,'Summary TC'!$B89,'WW Spending Actual'!AG$10:AG$49),0)+IF($B$8="Actuals + Projected",SUMIF('WW Spending Total'!$B$10:$B$49,'Summary TC'!$B89,'WW Spending Total'!AG$10:AG$49),0)</f>
        <v>0</v>
      </c>
      <c r="AI89" s="673">
        <f t="shared" si="21"/>
        <v>0</v>
      </c>
    </row>
    <row r="90" spans="2:35" hidden="1" x14ac:dyDescent="0.2">
      <c r="B90" s="550" t="s">
        <v>44</v>
      </c>
      <c r="C90" s="628"/>
      <c r="D90" s="636"/>
      <c r="E90" s="516">
        <f>IF($B$8="Actuals only",SUMIF('WW Spending Actual'!$B$10:$B$49,'Summary TC'!$B90,'WW Spending Actual'!D$10:D$49),0)+IF($B$8="Actuals + Projected",SUMIF('WW Spending Total'!$B$10:$B$49,'Summary TC'!$B90,'WW Spending Total'!D$10:D$49),0)</f>
        <v>0</v>
      </c>
      <c r="F90" s="516">
        <f>IF($B$8="Actuals only",SUMIF('WW Spending Actual'!$B$10:$B$49,'Summary TC'!$B90,'WW Spending Actual'!E$10:E$49),0)+IF($B$8="Actuals + Projected",SUMIF('WW Spending Total'!$B$10:$B$49,'Summary TC'!$B90,'WW Spending Total'!E$10:E$49),0)</f>
        <v>0</v>
      </c>
      <c r="G90" s="516">
        <f>IF($B$8="Actuals only",SUMIF('WW Spending Actual'!$B$10:$B$49,'Summary TC'!$B90,'WW Spending Actual'!F$10:F$49),0)+IF($B$8="Actuals + Projected",SUMIF('WW Spending Total'!$B$10:$B$49,'Summary TC'!$B90,'WW Spending Total'!F$10:F$49),0)</f>
        <v>0</v>
      </c>
      <c r="H90" s="516">
        <f>IF($B$8="Actuals only",SUMIF('WW Spending Actual'!$B$10:$B$49,'Summary TC'!$B90,'WW Spending Actual'!G$10:G$49),0)+IF($B$8="Actuals + Projected",SUMIF('WW Spending Total'!$B$10:$B$49,'Summary TC'!$B90,'WW Spending Total'!G$10:G$49),0)</f>
        <v>0</v>
      </c>
      <c r="I90" s="516">
        <f>IF($B$8="Actuals only",SUMIF('WW Spending Actual'!$B$10:$B$49,'Summary TC'!$B90,'WW Spending Actual'!H$10:H$49),0)+IF($B$8="Actuals + Projected",SUMIF('WW Spending Total'!$B$10:$B$49,'Summary TC'!$B90,'WW Spending Total'!H$10:H$49),0)</f>
        <v>0</v>
      </c>
      <c r="J90" s="516">
        <f>IF($B$8="Actuals only",SUMIF('WW Spending Actual'!$B$10:$B$49,'Summary TC'!$B90,'WW Spending Actual'!I$10:I$49),0)+IF($B$8="Actuals + Projected",SUMIF('WW Spending Total'!$B$10:$B$49,'Summary TC'!$B90,'WW Spending Total'!I$10:I$49),0)</f>
        <v>0</v>
      </c>
      <c r="K90" s="516">
        <f>IF($B$8="Actuals only",SUMIF('WW Spending Actual'!$B$10:$B$49,'Summary TC'!$B90,'WW Spending Actual'!J$10:J$49),0)+IF($B$8="Actuals + Projected",SUMIF('WW Spending Total'!$B$10:$B$49,'Summary TC'!$B90,'WW Spending Total'!J$10:J$49),0)</f>
        <v>0</v>
      </c>
      <c r="L90" s="516">
        <f>IF($B$8="Actuals only",SUMIF('WW Spending Actual'!$B$10:$B$49,'Summary TC'!$B90,'WW Spending Actual'!K$10:K$49),0)+IF($B$8="Actuals + Projected",SUMIF('WW Spending Total'!$B$10:$B$49,'Summary TC'!$B90,'WW Spending Total'!K$10:K$49),0)</f>
        <v>0</v>
      </c>
      <c r="M90" s="516">
        <f>IF($B$8="Actuals only",SUMIF('WW Spending Actual'!$B$10:$B$49,'Summary TC'!$B90,'WW Spending Actual'!L$10:L$49),0)+IF($B$8="Actuals + Projected",SUMIF('WW Spending Total'!$B$10:$B$49,'Summary TC'!$B90,'WW Spending Total'!L$10:L$49),0)</f>
        <v>0</v>
      </c>
      <c r="N90" s="516">
        <f>IF($B$8="Actuals only",SUMIF('WW Spending Actual'!$B$10:$B$49,'Summary TC'!$B90,'WW Spending Actual'!M$10:M$49),0)+IF($B$8="Actuals + Projected",SUMIF('WW Spending Total'!$B$10:$B$49,'Summary TC'!$B90,'WW Spending Total'!M$10:M$49),0)</f>
        <v>0</v>
      </c>
      <c r="O90" s="516">
        <f>IF($B$8="Actuals only",SUMIF('WW Spending Actual'!$B$10:$B$49,'Summary TC'!$B90,'WW Spending Actual'!N$10:N$49),0)+IF($B$8="Actuals + Projected",SUMIF('WW Spending Total'!$B$10:$B$49,'Summary TC'!$B90,'WW Spending Total'!N$10:N$49),0)</f>
        <v>0</v>
      </c>
      <c r="P90" s="516">
        <f>IF($B$8="Actuals only",SUMIF('WW Spending Actual'!$B$10:$B$49,'Summary TC'!$B90,'WW Spending Actual'!O$10:O$49),0)+IF($B$8="Actuals + Projected",SUMIF('WW Spending Total'!$B$10:$B$49,'Summary TC'!$B90,'WW Spending Total'!O$10:O$49),0)</f>
        <v>0</v>
      </c>
      <c r="Q90" s="516">
        <f>IF($B$8="Actuals only",SUMIF('WW Spending Actual'!$B$10:$B$49,'Summary TC'!$B90,'WW Spending Actual'!P$10:P$49),0)+IF($B$8="Actuals + Projected",SUMIF('WW Spending Total'!$B$10:$B$49,'Summary TC'!$B90,'WW Spending Total'!P$10:P$49),0)</f>
        <v>0</v>
      </c>
      <c r="R90" s="516">
        <f>IF($B$8="Actuals only",SUMIF('WW Spending Actual'!$B$10:$B$49,'Summary TC'!$B90,'WW Spending Actual'!Q$10:Q$49),0)+IF($B$8="Actuals + Projected",SUMIF('WW Spending Total'!$B$10:$B$49,'Summary TC'!$B90,'WW Spending Total'!Q$10:Q$49),0)</f>
        <v>0</v>
      </c>
      <c r="S90" s="516">
        <f>IF($B$8="Actuals only",SUMIF('WW Spending Actual'!$B$10:$B$49,'Summary TC'!$B90,'WW Spending Actual'!R$10:R$49),0)+IF($B$8="Actuals + Projected",SUMIF('WW Spending Total'!$B$10:$B$49,'Summary TC'!$B90,'WW Spending Total'!R$10:R$49),0)</f>
        <v>0</v>
      </c>
      <c r="T90" s="516">
        <f>IF($B$8="Actuals only",SUMIF('WW Spending Actual'!$B$10:$B$49,'Summary TC'!$B90,'WW Spending Actual'!S$10:S$49),0)+IF($B$8="Actuals + Projected",SUMIF('WW Spending Total'!$B$10:$B$49,'Summary TC'!$B90,'WW Spending Total'!S$10:S$49),0)</f>
        <v>0</v>
      </c>
      <c r="U90" s="516">
        <f>IF($B$8="Actuals only",SUMIF('WW Spending Actual'!$B$10:$B$49,'Summary TC'!$B90,'WW Spending Actual'!T$10:T$49),0)+IF($B$8="Actuals + Projected",SUMIF('WW Spending Total'!$B$10:$B$49,'Summary TC'!$B90,'WW Spending Total'!T$10:T$49),0)</f>
        <v>0</v>
      </c>
      <c r="V90" s="516">
        <f>IF($B$8="Actuals only",SUMIF('WW Spending Actual'!$B$10:$B$49,'Summary TC'!$B90,'WW Spending Actual'!U$10:U$49),0)+IF($B$8="Actuals + Projected",SUMIF('WW Spending Total'!$B$10:$B$49,'Summary TC'!$B90,'WW Spending Total'!U$10:U$49),0)</f>
        <v>0</v>
      </c>
      <c r="W90" s="516">
        <f>IF($B$8="Actuals only",SUMIF('WW Spending Actual'!$B$10:$B$49,'Summary TC'!$B90,'WW Spending Actual'!V$10:V$49),0)+IF($B$8="Actuals + Projected",SUMIF('WW Spending Total'!$B$10:$B$49,'Summary TC'!$B90,'WW Spending Total'!V$10:V$49),0)</f>
        <v>0</v>
      </c>
      <c r="X90" s="516">
        <f>IF($B$8="Actuals only",SUMIF('WW Spending Actual'!$B$10:$B$49,'Summary TC'!$B90,'WW Spending Actual'!W$10:W$49),0)+IF($B$8="Actuals + Projected",SUMIF('WW Spending Total'!$B$10:$B$49,'Summary TC'!$B90,'WW Spending Total'!W$10:W$49),0)</f>
        <v>0</v>
      </c>
      <c r="Y90" s="516">
        <f>IF($B$8="Actuals only",SUMIF('WW Spending Actual'!$B$10:$B$49,'Summary TC'!$B90,'WW Spending Actual'!X$10:X$49),0)+IF($B$8="Actuals + Projected",SUMIF('WW Spending Total'!$B$10:$B$49,'Summary TC'!$B90,'WW Spending Total'!X$10:X$49),0)</f>
        <v>0</v>
      </c>
      <c r="Z90" s="516">
        <f>IF($B$8="Actuals only",SUMIF('WW Spending Actual'!$B$10:$B$49,'Summary TC'!$B90,'WW Spending Actual'!Y$10:Y$49),0)+IF($B$8="Actuals + Projected",SUMIF('WW Spending Total'!$B$10:$B$49,'Summary TC'!$B90,'WW Spending Total'!Y$10:Y$49),0)</f>
        <v>0</v>
      </c>
      <c r="AA90" s="516">
        <f>IF($B$8="Actuals only",SUMIF('WW Spending Actual'!$B$10:$B$49,'Summary TC'!$B90,'WW Spending Actual'!Z$10:Z$49),0)+IF($B$8="Actuals + Projected",SUMIF('WW Spending Total'!$B$10:$B$49,'Summary TC'!$B90,'WW Spending Total'!Z$10:Z$49),0)</f>
        <v>0</v>
      </c>
      <c r="AB90" s="516">
        <f>IF($B$8="Actuals only",SUMIF('WW Spending Actual'!$B$10:$B$49,'Summary TC'!$B90,'WW Spending Actual'!AA$10:AA$49),0)+IF($B$8="Actuals + Projected",SUMIF('WW Spending Total'!$B$10:$B$49,'Summary TC'!$B90,'WW Spending Total'!AA$10:AA$49),0)</f>
        <v>0</v>
      </c>
      <c r="AC90" s="516">
        <f>IF($B$8="Actuals only",SUMIF('WW Spending Actual'!$B$10:$B$49,'Summary TC'!$B90,'WW Spending Actual'!AB$10:AB$49),0)+IF($B$8="Actuals + Projected",SUMIF('WW Spending Total'!$B$10:$B$49,'Summary TC'!$B90,'WW Spending Total'!AB$10:AB$49),0)</f>
        <v>0</v>
      </c>
      <c r="AD90" s="516">
        <f>IF($B$8="Actuals only",SUMIF('WW Spending Actual'!$B$10:$B$49,'Summary TC'!$B90,'WW Spending Actual'!AC$10:AC$49),0)+IF($B$8="Actuals + Projected",SUMIF('WW Spending Total'!$B$10:$B$49,'Summary TC'!$B90,'WW Spending Total'!AC$10:AC$49),0)</f>
        <v>0</v>
      </c>
      <c r="AE90" s="516">
        <f>IF($B$8="Actuals only",SUMIF('WW Spending Actual'!$B$10:$B$49,'Summary TC'!$B90,'WW Spending Actual'!AD$10:AD$49),0)+IF($B$8="Actuals + Projected",SUMIF('WW Spending Total'!$B$10:$B$49,'Summary TC'!$B90,'WW Spending Total'!AD$10:AD$49),0)</f>
        <v>0</v>
      </c>
      <c r="AF90" s="516">
        <f>IF($B$8="Actuals only",SUMIF('WW Spending Actual'!$B$10:$B$49,'Summary TC'!$B90,'WW Spending Actual'!AE$10:AE$49),0)+IF($B$8="Actuals + Projected",SUMIF('WW Spending Total'!$B$10:$B$49,'Summary TC'!$B90,'WW Spending Total'!AE$10:AE$49),0)</f>
        <v>0</v>
      </c>
      <c r="AG90" s="516">
        <f>IF($B$8="Actuals only",SUMIF('WW Spending Actual'!$B$10:$B$49,'Summary TC'!$B90,'WW Spending Actual'!AF$10:AF$49),0)+IF($B$8="Actuals + Projected",SUMIF('WW Spending Total'!$B$10:$B$49,'Summary TC'!$B90,'WW Spending Total'!AF$10:AF$49),0)</f>
        <v>0</v>
      </c>
      <c r="AH90" s="516">
        <f>IF($B$8="Actuals only",SUMIF('WW Spending Actual'!$B$10:$B$49,'Summary TC'!$B90,'WW Spending Actual'!AG$10:AG$49),0)+IF($B$8="Actuals + Projected",SUMIF('WW Spending Total'!$B$10:$B$49,'Summary TC'!$B90,'WW Spending Total'!AG$10:AG$49),0)</f>
        <v>0</v>
      </c>
      <c r="AI90" s="673">
        <f t="shared" si="21"/>
        <v>0</v>
      </c>
    </row>
    <row r="91" spans="2:35" hidden="1" x14ac:dyDescent="0.2">
      <c r="B91" s="591" t="str">
        <f>IFERROR(VLOOKUP(C91,'MEG Def'!$A$35:$B$40,2),"")</f>
        <v/>
      </c>
      <c r="C91" s="637"/>
      <c r="D91" s="636"/>
      <c r="E91" s="639">
        <f>IF($B$8="Actuals only",SUMIF('WW Spending Actual'!$B$10:$B$49,'Summary TC'!$B91,'WW Spending Actual'!D$10:D$49),0)+IF($B$8="Actuals + Projected",SUMIF('WW Spending Total'!$B$10:$B$49,'Summary TC'!$B91,'WW Spending Total'!D$10:D$49),0)</f>
        <v>0</v>
      </c>
      <c r="F91" s="640">
        <f>IF($B$8="Actuals only",SUMIF('WW Spending Actual'!$B$10:$B$49,'Summary TC'!$B91,'WW Spending Actual'!E$10:E$49),0)+IF($B$8="Actuals + Projected",SUMIF('WW Spending Total'!$B$10:$B$49,'Summary TC'!$B91,'WW Spending Total'!E$10:E$49),0)</f>
        <v>0</v>
      </c>
      <c r="G91" s="640">
        <f>IF($B$8="Actuals only",SUMIF('WW Spending Actual'!$B$10:$B$49,'Summary TC'!$B91,'WW Spending Actual'!F$10:F$49),0)+IF($B$8="Actuals + Projected",SUMIF('WW Spending Total'!$B$10:$B$49,'Summary TC'!$B91,'WW Spending Total'!F$10:F$49),0)</f>
        <v>0</v>
      </c>
      <c r="H91" s="640">
        <f>IF($B$8="Actuals only",SUMIF('WW Spending Actual'!$B$10:$B$49,'Summary TC'!$B91,'WW Spending Actual'!G$10:G$49),0)+IF($B$8="Actuals + Projected",SUMIF('WW Spending Total'!$B$10:$B$49,'Summary TC'!$B91,'WW Spending Total'!G$10:G$49),0)</f>
        <v>0</v>
      </c>
      <c r="I91" s="640">
        <f>IF($B$8="Actuals only",SUMIF('WW Spending Actual'!$B$10:$B$49,'Summary TC'!$B91,'WW Spending Actual'!H$10:H$49),0)+IF($B$8="Actuals + Projected",SUMIF('WW Spending Total'!$B$10:$B$49,'Summary TC'!$B91,'WW Spending Total'!H$10:H$49),0)</f>
        <v>0</v>
      </c>
      <c r="J91" s="640">
        <f>IF($B$8="Actuals only",SUMIF('WW Spending Actual'!$B$10:$B$49,'Summary TC'!$B91,'WW Spending Actual'!I$10:I$49),0)+IF($B$8="Actuals + Projected",SUMIF('WW Spending Total'!$B$10:$B$49,'Summary TC'!$B91,'WW Spending Total'!I$10:I$49),0)</f>
        <v>0</v>
      </c>
      <c r="K91" s="640">
        <f>IF($B$8="Actuals only",SUMIF('WW Spending Actual'!$B$10:$B$49,'Summary TC'!$B91,'WW Spending Actual'!J$10:J$49),0)+IF($B$8="Actuals + Projected",SUMIF('WW Spending Total'!$B$10:$B$49,'Summary TC'!$B91,'WW Spending Total'!J$10:J$49),0)</f>
        <v>0</v>
      </c>
      <c r="L91" s="640">
        <f>IF($B$8="Actuals only",SUMIF('WW Spending Actual'!$B$10:$B$49,'Summary TC'!$B91,'WW Spending Actual'!K$10:K$49),0)+IF($B$8="Actuals + Projected",SUMIF('WW Spending Total'!$B$10:$B$49,'Summary TC'!$B91,'WW Spending Total'!K$10:K$49),0)</f>
        <v>0</v>
      </c>
      <c r="M91" s="640">
        <f>IF($B$8="Actuals only",SUMIF('WW Spending Actual'!$B$10:$B$49,'Summary TC'!$B91,'WW Spending Actual'!L$10:L$49),0)+IF($B$8="Actuals + Projected",SUMIF('WW Spending Total'!$B$10:$B$49,'Summary TC'!$B91,'WW Spending Total'!L$10:L$49),0)</f>
        <v>0</v>
      </c>
      <c r="N91" s="640">
        <f>IF($B$8="Actuals only",SUMIF('WW Spending Actual'!$B$10:$B$49,'Summary TC'!$B91,'WW Spending Actual'!M$10:M$49),0)+IF($B$8="Actuals + Projected",SUMIF('WW Spending Total'!$B$10:$B$49,'Summary TC'!$B91,'WW Spending Total'!M$10:M$49),0)</f>
        <v>0</v>
      </c>
      <c r="O91" s="640">
        <f>IF($B$8="Actuals only",SUMIF('WW Spending Actual'!$B$10:$B$49,'Summary TC'!$B91,'WW Spending Actual'!N$10:N$49),0)+IF($B$8="Actuals + Projected",SUMIF('WW Spending Total'!$B$10:$B$49,'Summary TC'!$B91,'WW Spending Total'!N$10:N$49),0)</f>
        <v>0</v>
      </c>
      <c r="P91" s="640">
        <f>IF($B$8="Actuals only",SUMIF('WW Spending Actual'!$B$10:$B$49,'Summary TC'!$B91,'WW Spending Actual'!O$10:O$49),0)+IF($B$8="Actuals + Projected",SUMIF('WW Spending Total'!$B$10:$B$49,'Summary TC'!$B91,'WW Spending Total'!O$10:O$49),0)</f>
        <v>0</v>
      </c>
      <c r="Q91" s="640">
        <f>IF($B$8="Actuals only",SUMIF('WW Spending Actual'!$B$10:$B$49,'Summary TC'!$B91,'WW Spending Actual'!P$10:P$49),0)+IF($B$8="Actuals + Projected",SUMIF('WW Spending Total'!$B$10:$B$49,'Summary TC'!$B91,'WW Spending Total'!P$10:P$49),0)</f>
        <v>0</v>
      </c>
      <c r="R91" s="640">
        <f>IF($B$8="Actuals only",SUMIF('WW Spending Actual'!$B$10:$B$49,'Summary TC'!$B91,'WW Spending Actual'!Q$10:Q$49),0)+IF($B$8="Actuals + Projected",SUMIF('WW Spending Total'!$B$10:$B$49,'Summary TC'!$B91,'WW Spending Total'!Q$10:Q$49),0)</f>
        <v>0</v>
      </c>
      <c r="S91" s="640">
        <f>IF($B$8="Actuals only",SUMIF('WW Spending Actual'!$B$10:$B$49,'Summary TC'!$B91,'WW Spending Actual'!R$10:R$49),0)+IF($B$8="Actuals + Projected",SUMIF('WW Spending Total'!$B$10:$B$49,'Summary TC'!$B91,'WW Spending Total'!R$10:R$49),0)</f>
        <v>0</v>
      </c>
      <c r="T91" s="640">
        <f>IF($B$8="Actuals only",SUMIF('WW Spending Actual'!$B$10:$B$49,'Summary TC'!$B91,'WW Spending Actual'!S$10:S$49),0)+IF($B$8="Actuals + Projected",SUMIF('WW Spending Total'!$B$10:$B$49,'Summary TC'!$B91,'WW Spending Total'!S$10:S$49),0)</f>
        <v>0</v>
      </c>
      <c r="U91" s="640">
        <f>IF($B$8="Actuals only",SUMIF('WW Spending Actual'!$B$10:$B$49,'Summary TC'!$B91,'WW Spending Actual'!T$10:T$49),0)+IF($B$8="Actuals + Projected",SUMIF('WW Spending Total'!$B$10:$B$49,'Summary TC'!$B91,'WW Spending Total'!T$10:T$49),0)</f>
        <v>0</v>
      </c>
      <c r="V91" s="640">
        <f>IF($B$8="Actuals only",SUMIF('WW Spending Actual'!$B$10:$B$49,'Summary TC'!$B91,'WW Spending Actual'!U$10:U$49),0)+IF($B$8="Actuals + Projected",SUMIF('WW Spending Total'!$B$10:$B$49,'Summary TC'!$B91,'WW Spending Total'!U$10:U$49),0)</f>
        <v>0</v>
      </c>
      <c r="W91" s="640">
        <f>IF($B$8="Actuals only",SUMIF('WW Spending Actual'!$B$10:$B$49,'Summary TC'!$B91,'WW Spending Actual'!V$10:V$49),0)+IF($B$8="Actuals + Projected",SUMIF('WW Spending Total'!$B$10:$B$49,'Summary TC'!$B91,'WW Spending Total'!V$10:V$49),0)</f>
        <v>0</v>
      </c>
      <c r="X91" s="640">
        <f>IF($B$8="Actuals only",SUMIF('WW Spending Actual'!$B$10:$B$49,'Summary TC'!$B91,'WW Spending Actual'!W$10:W$49),0)+IF($B$8="Actuals + Projected",SUMIF('WW Spending Total'!$B$10:$B$49,'Summary TC'!$B91,'WW Spending Total'!W$10:W$49),0)</f>
        <v>0</v>
      </c>
      <c r="Y91" s="640">
        <f>IF($B$8="Actuals only",SUMIF('WW Spending Actual'!$B$10:$B$49,'Summary TC'!$B91,'WW Spending Actual'!X$10:X$49),0)+IF($B$8="Actuals + Projected",SUMIF('WW Spending Total'!$B$10:$B$49,'Summary TC'!$B91,'WW Spending Total'!X$10:X$49),0)</f>
        <v>0</v>
      </c>
      <c r="Z91" s="640">
        <f>IF($B$8="Actuals only",SUMIF('WW Spending Actual'!$B$10:$B$49,'Summary TC'!$B91,'WW Spending Actual'!Y$10:Y$49),0)+IF($B$8="Actuals + Projected",SUMIF('WW Spending Total'!$B$10:$B$49,'Summary TC'!$B91,'WW Spending Total'!Y$10:Y$49),0)</f>
        <v>0</v>
      </c>
      <c r="AA91" s="640">
        <f>IF($B$8="Actuals only",SUMIF('WW Spending Actual'!$B$10:$B$49,'Summary TC'!$B91,'WW Spending Actual'!Z$10:Z$49),0)+IF($B$8="Actuals + Projected",SUMIF('WW Spending Total'!$B$10:$B$49,'Summary TC'!$B91,'WW Spending Total'!Z$10:Z$49),0)</f>
        <v>0</v>
      </c>
      <c r="AB91" s="640">
        <f>IF($B$8="Actuals only",SUMIF('WW Spending Actual'!$B$10:$B$49,'Summary TC'!$B91,'WW Spending Actual'!AA$10:AA$49),0)+IF($B$8="Actuals + Projected",SUMIF('WW Spending Total'!$B$10:$B$49,'Summary TC'!$B91,'WW Spending Total'!AA$10:AA$49),0)</f>
        <v>0</v>
      </c>
      <c r="AC91" s="640">
        <f>IF($B$8="Actuals only",SUMIF('WW Spending Actual'!$B$10:$B$49,'Summary TC'!$B91,'WW Spending Actual'!AB$10:AB$49),0)+IF($B$8="Actuals + Projected",SUMIF('WW Spending Total'!$B$10:$B$49,'Summary TC'!$B91,'WW Spending Total'!AB$10:AB$49),0)</f>
        <v>0</v>
      </c>
      <c r="AD91" s="640">
        <f>IF($B$8="Actuals only",SUMIF('WW Spending Actual'!$B$10:$B$49,'Summary TC'!$B91,'WW Spending Actual'!AC$10:AC$49),0)+IF($B$8="Actuals + Projected",SUMIF('WW Spending Total'!$B$10:$B$49,'Summary TC'!$B91,'WW Spending Total'!AC$10:AC$49),0)</f>
        <v>0</v>
      </c>
      <c r="AE91" s="640">
        <f>IF($B$8="Actuals only",SUMIF('WW Spending Actual'!$B$10:$B$49,'Summary TC'!$B91,'WW Spending Actual'!AD$10:AD$49),0)+IF($B$8="Actuals + Projected",SUMIF('WW Spending Total'!$B$10:$B$49,'Summary TC'!$B91,'WW Spending Total'!AD$10:AD$49),0)</f>
        <v>0</v>
      </c>
      <c r="AF91" s="640">
        <f>IF($B$8="Actuals only",SUMIF('WW Spending Actual'!$B$10:$B$49,'Summary TC'!$B91,'WW Spending Actual'!AE$10:AE$49),0)+IF($B$8="Actuals + Projected",SUMIF('WW Spending Total'!$B$10:$B$49,'Summary TC'!$B91,'WW Spending Total'!AE$10:AE$49),0)</f>
        <v>0</v>
      </c>
      <c r="AG91" s="640">
        <f>IF($B$8="Actuals only",SUMIF('WW Spending Actual'!$B$10:$B$49,'Summary TC'!$B91,'WW Spending Actual'!AF$10:AF$49),0)+IF($B$8="Actuals + Projected",SUMIF('WW Spending Total'!$B$10:$B$49,'Summary TC'!$B91,'WW Spending Total'!AF$10:AF$49),0)</f>
        <v>0</v>
      </c>
      <c r="AH91" s="640">
        <f>IF($B$8="Actuals only",SUMIF('WW Spending Actual'!$B$10:$B$49,'Summary TC'!$B91,'WW Spending Actual'!AG$10:AG$49),0)+IF($B$8="Actuals + Projected",SUMIF('WW Spending Total'!$B$10:$B$49,'Summary TC'!$B91,'WW Spending Total'!AG$10:AG$49),0)</f>
        <v>0</v>
      </c>
      <c r="AI91" s="673">
        <f t="shared" si="21"/>
        <v>0</v>
      </c>
    </row>
    <row r="92" spans="2:35" hidden="1" x14ac:dyDescent="0.2">
      <c r="B92" s="591" t="str">
        <f>IFERROR(VLOOKUP(C92,'MEG Def'!$A$35:$B$40,2),"")</f>
        <v/>
      </c>
      <c r="C92" s="637"/>
      <c r="D92" s="636"/>
      <c r="E92" s="639">
        <f>IF($B$8="Actuals only",SUMIF('WW Spending Actual'!$B$10:$B$49,'Summary TC'!$B92,'WW Spending Actual'!D$10:D$49),0)+IF($B$8="Actuals + Projected",SUMIF('WW Spending Total'!$B$10:$B$49,'Summary TC'!$B92,'WW Spending Total'!D$10:D$49),0)</f>
        <v>0</v>
      </c>
      <c r="F92" s="640">
        <f>IF($B$8="Actuals only",SUMIF('WW Spending Actual'!$B$10:$B$49,'Summary TC'!$B92,'WW Spending Actual'!E$10:E$49),0)+IF($B$8="Actuals + Projected",SUMIF('WW Spending Total'!$B$10:$B$49,'Summary TC'!$B92,'WW Spending Total'!E$10:E$49),0)</f>
        <v>0</v>
      </c>
      <c r="G92" s="640">
        <f>IF($B$8="Actuals only",SUMIF('WW Spending Actual'!$B$10:$B$49,'Summary TC'!$B92,'WW Spending Actual'!F$10:F$49),0)+IF($B$8="Actuals + Projected",SUMIF('WW Spending Total'!$B$10:$B$49,'Summary TC'!$B92,'WW Spending Total'!F$10:F$49),0)</f>
        <v>0</v>
      </c>
      <c r="H92" s="640">
        <f>IF($B$8="Actuals only",SUMIF('WW Spending Actual'!$B$10:$B$49,'Summary TC'!$B92,'WW Spending Actual'!G$10:G$49),0)+IF($B$8="Actuals + Projected",SUMIF('WW Spending Total'!$B$10:$B$49,'Summary TC'!$B92,'WW Spending Total'!G$10:G$49),0)</f>
        <v>0</v>
      </c>
      <c r="I92" s="640">
        <f>IF($B$8="Actuals only",SUMIF('WW Spending Actual'!$B$10:$B$49,'Summary TC'!$B92,'WW Spending Actual'!H$10:H$49),0)+IF($B$8="Actuals + Projected",SUMIF('WW Spending Total'!$B$10:$B$49,'Summary TC'!$B92,'WW Spending Total'!H$10:H$49),0)</f>
        <v>0</v>
      </c>
      <c r="J92" s="640">
        <f>IF($B$8="Actuals only",SUMIF('WW Spending Actual'!$B$10:$B$49,'Summary TC'!$B92,'WW Spending Actual'!I$10:I$49),0)+IF($B$8="Actuals + Projected",SUMIF('WW Spending Total'!$B$10:$B$49,'Summary TC'!$B92,'WW Spending Total'!I$10:I$49),0)</f>
        <v>0</v>
      </c>
      <c r="K92" s="640">
        <f>IF($B$8="Actuals only",SUMIF('WW Spending Actual'!$B$10:$B$49,'Summary TC'!$B92,'WW Spending Actual'!J$10:J$49),0)+IF($B$8="Actuals + Projected",SUMIF('WW Spending Total'!$B$10:$B$49,'Summary TC'!$B92,'WW Spending Total'!J$10:J$49),0)</f>
        <v>0</v>
      </c>
      <c r="L92" s="640">
        <f>IF($B$8="Actuals only",SUMIF('WW Spending Actual'!$B$10:$B$49,'Summary TC'!$B92,'WW Spending Actual'!K$10:K$49),0)+IF($B$8="Actuals + Projected",SUMIF('WW Spending Total'!$B$10:$B$49,'Summary TC'!$B92,'WW Spending Total'!K$10:K$49),0)</f>
        <v>0</v>
      </c>
      <c r="M92" s="640">
        <f>IF($B$8="Actuals only",SUMIF('WW Spending Actual'!$B$10:$B$49,'Summary TC'!$B92,'WW Spending Actual'!L$10:L$49),0)+IF($B$8="Actuals + Projected",SUMIF('WW Spending Total'!$B$10:$B$49,'Summary TC'!$B92,'WW Spending Total'!L$10:L$49),0)</f>
        <v>0</v>
      </c>
      <c r="N92" s="640">
        <f>IF($B$8="Actuals only",SUMIF('WW Spending Actual'!$B$10:$B$49,'Summary TC'!$B92,'WW Spending Actual'!M$10:M$49),0)+IF($B$8="Actuals + Projected",SUMIF('WW Spending Total'!$B$10:$B$49,'Summary TC'!$B92,'WW Spending Total'!M$10:M$49),0)</f>
        <v>0</v>
      </c>
      <c r="O92" s="640">
        <f>IF($B$8="Actuals only",SUMIF('WW Spending Actual'!$B$10:$B$49,'Summary TC'!$B92,'WW Spending Actual'!N$10:N$49),0)+IF($B$8="Actuals + Projected",SUMIF('WW Spending Total'!$B$10:$B$49,'Summary TC'!$B92,'WW Spending Total'!N$10:N$49),0)</f>
        <v>0</v>
      </c>
      <c r="P92" s="640">
        <f>IF($B$8="Actuals only",SUMIF('WW Spending Actual'!$B$10:$B$49,'Summary TC'!$B92,'WW Spending Actual'!O$10:O$49),0)+IF($B$8="Actuals + Projected",SUMIF('WW Spending Total'!$B$10:$B$49,'Summary TC'!$B92,'WW Spending Total'!O$10:O$49),0)</f>
        <v>0</v>
      </c>
      <c r="Q92" s="640">
        <f>IF($B$8="Actuals only",SUMIF('WW Spending Actual'!$B$10:$B$49,'Summary TC'!$B92,'WW Spending Actual'!P$10:P$49),0)+IF($B$8="Actuals + Projected",SUMIF('WW Spending Total'!$B$10:$B$49,'Summary TC'!$B92,'WW Spending Total'!P$10:P$49),0)</f>
        <v>0</v>
      </c>
      <c r="R92" s="640">
        <f>IF($B$8="Actuals only",SUMIF('WW Spending Actual'!$B$10:$B$49,'Summary TC'!$B92,'WW Spending Actual'!Q$10:Q$49),0)+IF($B$8="Actuals + Projected",SUMIF('WW Spending Total'!$B$10:$B$49,'Summary TC'!$B92,'WW Spending Total'!Q$10:Q$49),0)</f>
        <v>0</v>
      </c>
      <c r="S92" s="640">
        <f>IF($B$8="Actuals only",SUMIF('WW Spending Actual'!$B$10:$B$49,'Summary TC'!$B92,'WW Spending Actual'!R$10:R$49),0)+IF($B$8="Actuals + Projected",SUMIF('WW Spending Total'!$B$10:$B$49,'Summary TC'!$B92,'WW Spending Total'!R$10:R$49),0)</f>
        <v>0</v>
      </c>
      <c r="T92" s="640">
        <f>IF($B$8="Actuals only",SUMIF('WW Spending Actual'!$B$10:$B$49,'Summary TC'!$B92,'WW Spending Actual'!S$10:S$49),0)+IF($B$8="Actuals + Projected",SUMIF('WW Spending Total'!$B$10:$B$49,'Summary TC'!$B92,'WW Spending Total'!S$10:S$49),0)</f>
        <v>0</v>
      </c>
      <c r="U92" s="640">
        <f>IF($B$8="Actuals only",SUMIF('WW Spending Actual'!$B$10:$B$49,'Summary TC'!$B92,'WW Spending Actual'!T$10:T$49),0)+IF($B$8="Actuals + Projected",SUMIF('WW Spending Total'!$B$10:$B$49,'Summary TC'!$B92,'WW Spending Total'!T$10:T$49),0)</f>
        <v>0</v>
      </c>
      <c r="V92" s="640">
        <f>IF($B$8="Actuals only",SUMIF('WW Spending Actual'!$B$10:$B$49,'Summary TC'!$B92,'WW Spending Actual'!U$10:U$49),0)+IF($B$8="Actuals + Projected",SUMIF('WW Spending Total'!$B$10:$B$49,'Summary TC'!$B92,'WW Spending Total'!U$10:U$49),0)</f>
        <v>0</v>
      </c>
      <c r="W92" s="640">
        <f>IF($B$8="Actuals only",SUMIF('WW Spending Actual'!$B$10:$B$49,'Summary TC'!$B92,'WW Spending Actual'!V$10:V$49),0)+IF($B$8="Actuals + Projected",SUMIF('WW Spending Total'!$B$10:$B$49,'Summary TC'!$B92,'WW Spending Total'!V$10:V$49),0)</f>
        <v>0</v>
      </c>
      <c r="X92" s="640">
        <f>IF($B$8="Actuals only",SUMIF('WW Spending Actual'!$B$10:$B$49,'Summary TC'!$B92,'WW Spending Actual'!W$10:W$49),0)+IF($B$8="Actuals + Projected",SUMIF('WW Spending Total'!$B$10:$B$49,'Summary TC'!$B92,'WW Spending Total'!W$10:W$49),0)</f>
        <v>0</v>
      </c>
      <c r="Y92" s="640">
        <f>IF($B$8="Actuals only",SUMIF('WW Spending Actual'!$B$10:$B$49,'Summary TC'!$B92,'WW Spending Actual'!X$10:X$49),0)+IF($B$8="Actuals + Projected",SUMIF('WW Spending Total'!$B$10:$B$49,'Summary TC'!$B92,'WW Spending Total'!X$10:X$49),0)</f>
        <v>0</v>
      </c>
      <c r="Z92" s="640">
        <f>IF($B$8="Actuals only",SUMIF('WW Spending Actual'!$B$10:$B$49,'Summary TC'!$B92,'WW Spending Actual'!Y$10:Y$49),0)+IF($B$8="Actuals + Projected",SUMIF('WW Spending Total'!$B$10:$B$49,'Summary TC'!$B92,'WW Spending Total'!Y$10:Y$49),0)</f>
        <v>0</v>
      </c>
      <c r="AA92" s="640">
        <f>IF($B$8="Actuals only",SUMIF('WW Spending Actual'!$B$10:$B$49,'Summary TC'!$B92,'WW Spending Actual'!Z$10:Z$49),0)+IF($B$8="Actuals + Projected",SUMIF('WW Spending Total'!$B$10:$B$49,'Summary TC'!$B92,'WW Spending Total'!Z$10:Z$49),0)</f>
        <v>0</v>
      </c>
      <c r="AB92" s="640">
        <f>IF($B$8="Actuals only",SUMIF('WW Spending Actual'!$B$10:$B$49,'Summary TC'!$B92,'WW Spending Actual'!AA$10:AA$49),0)+IF($B$8="Actuals + Projected",SUMIF('WW Spending Total'!$B$10:$B$49,'Summary TC'!$B92,'WW Spending Total'!AA$10:AA$49),0)</f>
        <v>0</v>
      </c>
      <c r="AC92" s="640">
        <f>IF($B$8="Actuals only",SUMIF('WW Spending Actual'!$B$10:$B$49,'Summary TC'!$B92,'WW Spending Actual'!AB$10:AB$49),0)+IF($B$8="Actuals + Projected",SUMIF('WW Spending Total'!$B$10:$B$49,'Summary TC'!$B92,'WW Spending Total'!AB$10:AB$49),0)</f>
        <v>0</v>
      </c>
      <c r="AD92" s="640">
        <f>IF($B$8="Actuals only",SUMIF('WW Spending Actual'!$B$10:$B$49,'Summary TC'!$B92,'WW Spending Actual'!AC$10:AC$49),0)+IF($B$8="Actuals + Projected",SUMIF('WW Spending Total'!$B$10:$B$49,'Summary TC'!$B92,'WW Spending Total'!AC$10:AC$49),0)</f>
        <v>0</v>
      </c>
      <c r="AE92" s="640">
        <f>IF($B$8="Actuals only",SUMIF('WW Spending Actual'!$B$10:$B$49,'Summary TC'!$B92,'WW Spending Actual'!AD$10:AD$49),0)+IF($B$8="Actuals + Projected",SUMIF('WW Spending Total'!$B$10:$B$49,'Summary TC'!$B92,'WW Spending Total'!AD$10:AD$49),0)</f>
        <v>0</v>
      </c>
      <c r="AF92" s="640">
        <f>IF($B$8="Actuals only",SUMIF('WW Spending Actual'!$B$10:$B$49,'Summary TC'!$B92,'WW Spending Actual'!AE$10:AE$49),0)+IF($B$8="Actuals + Projected",SUMIF('WW Spending Total'!$B$10:$B$49,'Summary TC'!$B92,'WW Spending Total'!AE$10:AE$49),0)</f>
        <v>0</v>
      </c>
      <c r="AG92" s="640">
        <f>IF($B$8="Actuals only",SUMIF('WW Spending Actual'!$B$10:$B$49,'Summary TC'!$B92,'WW Spending Actual'!AF$10:AF$49),0)+IF($B$8="Actuals + Projected",SUMIF('WW Spending Total'!$B$10:$B$49,'Summary TC'!$B92,'WW Spending Total'!AF$10:AF$49),0)</f>
        <v>0</v>
      </c>
      <c r="AH92" s="640">
        <f>IF($B$8="Actuals only",SUMIF('WW Spending Actual'!$B$10:$B$49,'Summary TC'!$B92,'WW Spending Actual'!AG$10:AG$49),0)+IF($B$8="Actuals + Projected",SUMIF('WW Spending Total'!$B$10:$B$49,'Summary TC'!$B92,'WW Spending Total'!AG$10:AG$49),0)</f>
        <v>0</v>
      </c>
      <c r="AI92" s="673">
        <f t="shared" si="21"/>
        <v>0</v>
      </c>
    </row>
    <row r="93" spans="2:35" hidden="1" x14ac:dyDescent="0.2">
      <c r="B93" s="591" t="str">
        <f>IFERROR(VLOOKUP(C93,'MEG Def'!$A$35:$B$40,2),"")</f>
        <v/>
      </c>
      <c r="C93" s="637"/>
      <c r="D93" s="636"/>
      <c r="E93" s="639">
        <f>IF($B$8="Actuals only",SUMIF('WW Spending Actual'!$B$10:$B$49,'Summary TC'!$B93,'WW Spending Actual'!D$10:D$49),0)+IF($B$8="Actuals + Projected",SUMIF('WW Spending Total'!$B$10:$B$49,'Summary TC'!$B93,'WW Spending Total'!D$10:D$49),0)</f>
        <v>0</v>
      </c>
      <c r="F93" s="640">
        <f>IF($B$8="Actuals only",SUMIF('WW Spending Actual'!$B$10:$B$49,'Summary TC'!$B93,'WW Spending Actual'!E$10:E$49),0)+IF($B$8="Actuals + Projected",SUMIF('WW Spending Total'!$B$10:$B$49,'Summary TC'!$B93,'WW Spending Total'!E$10:E$49),0)</f>
        <v>0</v>
      </c>
      <c r="G93" s="640">
        <f>IF($B$8="Actuals only",SUMIF('WW Spending Actual'!$B$10:$B$49,'Summary TC'!$B93,'WW Spending Actual'!F$10:F$49),0)+IF($B$8="Actuals + Projected",SUMIF('WW Spending Total'!$B$10:$B$49,'Summary TC'!$B93,'WW Spending Total'!F$10:F$49),0)</f>
        <v>0</v>
      </c>
      <c r="H93" s="640">
        <f>IF($B$8="Actuals only",SUMIF('WW Spending Actual'!$B$10:$B$49,'Summary TC'!$B93,'WW Spending Actual'!G$10:G$49),0)+IF($B$8="Actuals + Projected",SUMIF('WW Spending Total'!$B$10:$B$49,'Summary TC'!$B93,'WW Spending Total'!G$10:G$49),0)</f>
        <v>0</v>
      </c>
      <c r="I93" s="640">
        <f>IF($B$8="Actuals only",SUMIF('WW Spending Actual'!$B$10:$B$49,'Summary TC'!$B93,'WW Spending Actual'!H$10:H$49),0)+IF($B$8="Actuals + Projected",SUMIF('WW Spending Total'!$B$10:$B$49,'Summary TC'!$B93,'WW Spending Total'!H$10:H$49),0)</f>
        <v>0</v>
      </c>
      <c r="J93" s="640">
        <f>IF($B$8="Actuals only",SUMIF('WW Spending Actual'!$B$10:$B$49,'Summary TC'!$B93,'WW Spending Actual'!I$10:I$49),0)+IF($B$8="Actuals + Projected",SUMIF('WW Spending Total'!$B$10:$B$49,'Summary TC'!$B93,'WW Spending Total'!I$10:I$49),0)</f>
        <v>0</v>
      </c>
      <c r="K93" s="640">
        <f>IF($B$8="Actuals only",SUMIF('WW Spending Actual'!$B$10:$B$49,'Summary TC'!$B93,'WW Spending Actual'!J$10:J$49),0)+IF($B$8="Actuals + Projected",SUMIF('WW Spending Total'!$B$10:$B$49,'Summary TC'!$B93,'WW Spending Total'!J$10:J$49),0)</f>
        <v>0</v>
      </c>
      <c r="L93" s="640">
        <f>IF($B$8="Actuals only",SUMIF('WW Spending Actual'!$B$10:$B$49,'Summary TC'!$B93,'WW Spending Actual'!K$10:K$49),0)+IF($B$8="Actuals + Projected",SUMIF('WW Spending Total'!$B$10:$B$49,'Summary TC'!$B93,'WW Spending Total'!K$10:K$49),0)</f>
        <v>0</v>
      </c>
      <c r="M93" s="640">
        <f>IF($B$8="Actuals only",SUMIF('WW Spending Actual'!$B$10:$B$49,'Summary TC'!$B93,'WW Spending Actual'!L$10:L$49),0)+IF($B$8="Actuals + Projected",SUMIF('WW Spending Total'!$B$10:$B$49,'Summary TC'!$B93,'WW Spending Total'!L$10:L$49),0)</f>
        <v>0</v>
      </c>
      <c r="N93" s="640">
        <f>IF($B$8="Actuals only",SUMIF('WW Spending Actual'!$B$10:$B$49,'Summary TC'!$B93,'WW Spending Actual'!M$10:M$49),0)+IF($B$8="Actuals + Projected",SUMIF('WW Spending Total'!$B$10:$B$49,'Summary TC'!$B93,'WW Spending Total'!M$10:M$49),0)</f>
        <v>0</v>
      </c>
      <c r="O93" s="640">
        <f>IF($B$8="Actuals only",SUMIF('WW Spending Actual'!$B$10:$B$49,'Summary TC'!$B93,'WW Spending Actual'!N$10:N$49),0)+IF($B$8="Actuals + Projected",SUMIF('WW Spending Total'!$B$10:$B$49,'Summary TC'!$B93,'WW Spending Total'!N$10:N$49),0)</f>
        <v>0</v>
      </c>
      <c r="P93" s="640">
        <f>IF($B$8="Actuals only",SUMIF('WW Spending Actual'!$B$10:$B$49,'Summary TC'!$B93,'WW Spending Actual'!O$10:O$49),0)+IF($B$8="Actuals + Projected",SUMIF('WW Spending Total'!$B$10:$B$49,'Summary TC'!$B93,'WW Spending Total'!O$10:O$49),0)</f>
        <v>0</v>
      </c>
      <c r="Q93" s="640">
        <f>IF($B$8="Actuals only",SUMIF('WW Spending Actual'!$B$10:$B$49,'Summary TC'!$B93,'WW Spending Actual'!P$10:P$49),0)+IF($B$8="Actuals + Projected",SUMIF('WW Spending Total'!$B$10:$B$49,'Summary TC'!$B93,'WW Spending Total'!P$10:P$49),0)</f>
        <v>0</v>
      </c>
      <c r="R93" s="640">
        <f>IF($B$8="Actuals only",SUMIF('WW Spending Actual'!$B$10:$B$49,'Summary TC'!$B93,'WW Spending Actual'!Q$10:Q$49),0)+IF($B$8="Actuals + Projected",SUMIF('WW Spending Total'!$B$10:$B$49,'Summary TC'!$B93,'WW Spending Total'!Q$10:Q$49),0)</f>
        <v>0</v>
      </c>
      <c r="S93" s="640">
        <f>IF($B$8="Actuals only",SUMIF('WW Spending Actual'!$B$10:$B$49,'Summary TC'!$B93,'WW Spending Actual'!R$10:R$49),0)+IF($B$8="Actuals + Projected",SUMIF('WW Spending Total'!$B$10:$B$49,'Summary TC'!$B93,'WW Spending Total'!R$10:R$49),0)</f>
        <v>0</v>
      </c>
      <c r="T93" s="640">
        <f>IF($B$8="Actuals only",SUMIF('WW Spending Actual'!$B$10:$B$49,'Summary TC'!$B93,'WW Spending Actual'!S$10:S$49),0)+IF($B$8="Actuals + Projected",SUMIF('WW Spending Total'!$B$10:$B$49,'Summary TC'!$B93,'WW Spending Total'!S$10:S$49),0)</f>
        <v>0</v>
      </c>
      <c r="U93" s="640">
        <f>IF($B$8="Actuals only",SUMIF('WW Spending Actual'!$B$10:$B$49,'Summary TC'!$B93,'WW Spending Actual'!T$10:T$49),0)+IF($B$8="Actuals + Projected",SUMIF('WW Spending Total'!$B$10:$B$49,'Summary TC'!$B93,'WW Spending Total'!T$10:T$49),0)</f>
        <v>0</v>
      </c>
      <c r="V93" s="640">
        <f>IF($B$8="Actuals only",SUMIF('WW Spending Actual'!$B$10:$B$49,'Summary TC'!$B93,'WW Spending Actual'!U$10:U$49),0)+IF($B$8="Actuals + Projected",SUMIF('WW Spending Total'!$B$10:$B$49,'Summary TC'!$B93,'WW Spending Total'!U$10:U$49),0)</f>
        <v>0</v>
      </c>
      <c r="W93" s="640">
        <f>IF($B$8="Actuals only",SUMIF('WW Spending Actual'!$B$10:$B$49,'Summary TC'!$B93,'WW Spending Actual'!V$10:V$49),0)+IF($B$8="Actuals + Projected",SUMIF('WW Spending Total'!$B$10:$B$49,'Summary TC'!$B93,'WW Spending Total'!V$10:V$49),0)</f>
        <v>0</v>
      </c>
      <c r="X93" s="640">
        <f>IF($B$8="Actuals only",SUMIF('WW Spending Actual'!$B$10:$B$49,'Summary TC'!$B93,'WW Spending Actual'!W$10:W$49),0)+IF($B$8="Actuals + Projected",SUMIF('WW Spending Total'!$B$10:$B$49,'Summary TC'!$B93,'WW Spending Total'!W$10:W$49),0)</f>
        <v>0</v>
      </c>
      <c r="Y93" s="640">
        <f>IF($B$8="Actuals only",SUMIF('WW Spending Actual'!$B$10:$B$49,'Summary TC'!$B93,'WW Spending Actual'!X$10:X$49),0)+IF($B$8="Actuals + Projected",SUMIF('WW Spending Total'!$B$10:$B$49,'Summary TC'!$B93,'WW Spending Total'!X$10:X$49),0)</f>
        <v>0</v>
      </c>
      <c r="Z93" s="640">
        <f>IF($B$8="Actuals only",SUMIF('WW Spending Actual'!$B$10:$B$49,'Summary TC'!$B93,'WW Spending Actual'!Y$10:Y$49),0)+IF($B$8="Actuals + Projected",SUMIF('WW Spending Total'!$B$10:$B$49,'Summary TC'!$B93,'WW Spending Total'!Y$10:Y$49),0)</f>
        <v>0</v>
      </c>
      <c r="AA93" s="640">
        <f>IF($B$8="Actuals only",SUMIF('WW Spending Actual'!$B$10:$B$49,'Summary TC'!$B93,'WW Spending Actual'!Z$10:Z$49),0)+IF($B$8="Actuals + Projected",SUMIF('WW Spending Total'!$B$10:$B$49,'Summary TC'!$B93,'WW Spending Total'!Z$10:Z$49),0)</f>
        <v>0</v>
      </c>
      <c r="AB93" s="640">
        <f>IF($B$8="Actuals only",SUMIF('WW Spending Actual'!$B$10:$B$49,'Summary TC'!$B93,'WW Spending Actual'!AA$10:AA$49),0)+IF($B$8="Actuals + Projected",SUMIF('WW Spending Total'!$B$10:$B$49,'Summary TC'!$B93,'WW Spending Total'!AA$10:AA$49),0)</f>
        <v>0</v>
      </c>
      <c r="AC93" s="640">
        <f>IF($B$8="Actuals only",SUMIF('WW Spending Actual'!$B$10:$B$49,'Summary TC'!$B93,'WW Spending Actual'!AB$10:AB$49),0)+IF($B$8="Actuals + Projected",SUMIF('WW Spending Total'!$B$10:$B$49,'Summary TC'!$B93,'WW Spending Total'!AB$10:AB$49),0)</f>
        <v>0</v>
      </c>
      <c r="AD93" s="640">
        <f>IF($B$8="Actuals only",SUMIF('WW Spending Actual'!$B$10:$B$49,'Summary TC'!$B93,'WW Spending Actual'!AC$10:AC$49),0)+IF($B$8="Actuals + Projected",SUMIF('WW Spending Total'!$B$10:$B$49,'Summary TC'!$B93,'WW Spending Total'!AC$10:AC$49),0)</f>
        <v>0</v>
      </c>
      <c r="AE93" s="640">
        <f>IF($B$8="Actuals only",SUMIF('WW Spending Actual'!$B$10:$B$49,'Summary TC'!$B93,'WW Spending Actual'!AD$10:AD$49),0)+IF($B$8="Actuals + Projected",SUMIF('WW Spending Total'!$B$10:$B$49,'Summary TC'!$B93,'WW Spending Total'!AD$10:AD$49),0)</f>
        <v>0</v>
      </c>
      <c r="AF93" s="640">
        <f>IF($B$8="Actuals only",SUMIF('WW Spending Actual'!$B$10:$B$49,'Summary TC'!$B93,'WW Spending Actual'!AE$10:AE$49),0)+IF($B$8="Actuals + Projected",SUMIF('WW Spending Total'!$B$10:$B$49,'Summary TC'!$B93,'WW Spending Total'!AE$10:AE$49),0)</f>
        <v>0</v>
      </c>
      <c r="AG93" s="640">
        <f>IF($B$8="Actuals only",SUMIF('WW Spending Actual'!$B$10:$B$49,'Summary TC'!$B93,'WW Spending Actual'!AF$10:AF$49),0)+IF($B$8="Actuals + Projected",SUMIF('WW Spending Total'!$B$10:$B$49,'Summary TC'!$B93,'WW Spending Total'!AF$10:AF$49),0)</f>
        <v>0</v>
      </c>
      <c r="AH93" s="640">
        <f>IF($B$8="Actuals only",SUMIF('WW Spending Actual'!$B$10:$B$49,'Summary TC'!$B93,'WW Spending Actual'!AG$10:AG$49),0)+IF($B$8="Actuals + Projected",SUMIF('WW Spending Total'!$B$10:$B$49,'Summary TC'!$B93,'WW Spending Total'!AG$10:AG$49),0)</f>
        <v>0</v>
      </c>
      <c r="AI93" s="673">
        <f t="shared" si="21"/>
        <v>0</v>
      </c>
    </row>
    <row r="94" spans="2:35" hidden="1" x14ac:dyDescent="0.2">
      <c r="B94" s="591" t="str">
        <f>IFERROR(VLOOKUP(C94,'MEG Def'!$A$35:$B$40,2),"")</f>
        <v/>
      </c>
      <c r="C94" s="637"/>
      <c r="D94" s="636"/>
      <c r="E94" s="639">
        <f>IF($B$8="Actuals only",SUMIF('WW Spending Actual'!$B$10:$B$49,'Summary TC'!$B94,'WW Spending Actual'!D$10:D$49),0)+IF($B$8="Actuals + Projected",SUMIF('WW Spending Total'!$B$10:$B$49,'Summary TC'!$B94,'WW Spending Total'!D$10:D$49),0)</f>
        <v>0</v>
      </c>
      <c r="F94" s="640">
        <f>IF($B$8="Actuals only",SUMIF('WW Spending Actual'!$B$10:$B$49,'Summary TC'!$B94,'WW Spending Actual'!E$10:E$49),0)+IF($B$8="Actuals + Projected",SUMIF('WW Spending Total'!$B$10:$B$49,'Summary TC'!$B94,'WW Spending Total'!E$10:E$49),0)</f>
        <v>0</v>
      </c>
      <c r="G94" s="640">
        <f>IF($B$8="Actuals only",SUMIF('WW Spending Actual'!$B$10:$B$49,'Summary TC'!$B94,'WW Spending Actual'!F$10:F$49),0)+IF($B$8="Actuals + Projected",SUMIF('WW Spending Total'!$B$10:$B$49,'Summary TC'!$B94,'WW Spending Total'!F$10:F$49),0)</f>
        <v>0</v>
      </c>
      <c r="H94" s="640">
        <f>IF($B$8="Actuals only",SUMIF('WW Spending Actual'!$B$10:$B$49,'Summary TC'!$B94,'WW Spending Actual'!G$10:G$49),0)+IF($B$8="Actuals + Projected",SUMIF('WW Spending Total'!$B$10:$B$49,'Summary TC'!$B94,'WW Spending Total'!G$10:G$49),0)</f>
        <v>0</v>
      </c>
      <c r="I94" s="640">
        <f>IF($B$8="Actuals only",SUMIF('WW Spending Actual'!$B$10:$B$49,'Summary TC'!$B94,'WW Spending Actual'!H$10:H$49),0)+IF($B$8="Actuals + Projected",SUMIF('WW Spending Total'!$B$10:$B$49,'Summary TC'!$B94,'WW Spending Total'!H$10:H$49),0)</f>
        <v>0</v>
      </c>
      <c r="J94" s="640">
        <f>IF($B$8="Actuals only",SUMIF('WW Spending Actual'!$B$10:$B$49,'Summary TC'!$B94,'WW Spending Actual'!I$10:I$49),0)+IF($B$8="Actuals + Projected",SUMIF('WW Spending Total'!$B$10:$B$49,'Summary TC'!$B94,'WW Spending Total'!I$10:I$49),0)</f>
        <v>0</v>
      </c>
      <c r="K94" s="640">
        <f>IF($B$8="Actuals only",SUMIF('WW Spending Actual'!$B$10:$B$49,'Summary TC'!$B94,'WW Spending Actual'!J$10:J$49),0)+IF($B$8="Actuals + Projected",SUMIF('WW Spending Total'!$B$10:$B$49,'Summary TC'!$B94,'WW Spending Total'!J$10:J$49),0)</f>
        <v>0</v>
      </c>
      <c r="L94" s="640">
        <f>IF($B$8="Actuals only",SUMIF('WW Spending Actual'!$B$10:$B$49,'Summary TC'!$B94,'WW Spending Actual'!K$10:K$49),0)+IF($B$8="Actuals + Projected",SUMIF('WW Spending Total'!$B$10:$B$49,'Summary TC'!$B94,'WW Spending Total'!K$10:K$49),0)</f>
        <v>0</v>
      </c>
      <c r="M94" s="640">
        <f>IF($B$8="Actuals only",SUMIF('WW Spending Actual'!$B$10:$B$49,'Summary TC'!$B94,'WW Spending Actual'!L$10:L$49),0)+IF($B$8="Actuals + Projected",SUMIF('WW Spending Total'!$B$10:$B$49,'Summary TC'!$B94,'WW Spending Total'!L$10:L$49),0)</f>
        <v>0</v>
      </c>
      <c r="N94" s="640">
        <f>IF($B$8="Actuals only",SUMIF('WW Spending Actual'!$B$10:$B$49,'Summary TC'!$B94,'WW Spending Actual'!M$10:M$49),0)+IF($B$8="Actuals + Projected",SUMIF('WW Spending Total'!$B$10:$B$49,'Summary TC'!$B94,'WW Spending Total'!M$10:M$49),0)</f>
        <v>0</v>
      </c>
      <c r="O94" s="640">
        <f>IF($B$8="Actuals only",SUMIF('WW Spending Actual'!$B$10:$B$49,'Summary TC'!$B94,'WW Spending Actual'!N$10:N$49),0)+IF($B$8="Actuals + Projected",SUMIF('WW Spending Total'!$B$10:$B$49,'Summary TC'!$B94,'WW Spending Total'!N$10:N$49),0)</f>
        <v>0</v>
      </c>
      <c r="P94" s="640">
        <f>IF($B$8="Actuals only",SUMIF('WW Spending Actual'!$B$10:$B$49,'Summary TC'!$B94,'WW Spending Actual'!O$10:O$49),0)+IF($B$8="Actuals + Projected",SUMIF('WW Spending Total'!$B$10:$B$49,'Summary TC'!$B94,'WW Spending Total'!O$10:O$49),0)</f>
        <v>0</v>
      </c>
      <c r="Q94" s="640">
        <f>IF($B$8="Actuals only",SUMIF('WW Spending Actual'!$B$10:$B$49,'Summary TC'!$B94,'WW Spending Actual'!P$10:P$49),0)+IF($B$8="Actuals + Projected",SUMIF('WW Spending Total'!$B$10:$B$49,'Summary TC'!$B94,'WW Spending Total'!P$10:P$49),0)</f>
        <v>0</v>
      </c>
      <c r="R94" s="640">
        <f>IF($B$8="Actuals only",SUMIF('WW Spending Actual'!$B$10:$B$49,'Summary TC'!$B94,'WW Spending Actual'!Q$10:Q$49),0)+IF($B$8="Actuals + Projected",SUMIF('WW Spending Total'!$B$10:$B$49,'Summary TC'!$B94,'WW Spending Total'!Q$10:Q$49),0)</f>
        <v>0</v>
      </c>
      <c r="S94" s="640">
        <f>IF($B$8="Actuals only",SUMIF('WW Spending Actual'!$B$10:$B$49,'Summary TC'!$B94,'WW Spending Actual'!R$10:R$49),0)+IF($B$8="Actuals + Projected",SUMIF('WW Spending Total'!$B$10:$B$49,'Summary TC'!$B94,'WW Spending Total'!R$10:R$49),0)</f>
        <v>0</v>
      </c>
      <c r="T94" s="640">
        <f>IF($B$8="Actuals only",SUMIF('WW Spending Actual'!$B$10:$B$49,'Summary TC'!$B94,'WW Spending Actual'!S$10:S$49),0)+IF($B$8="Actuals + Projected",SUMIF('WW Spending Total'!$B$10:$B$49,'Summary TC'!$B94,'WW Spending Total'!S$10:S$49),0)</f>
        <v>0</v>
      </c>
      <c r="U94" s="640">
        <f>IF($B$8="Actuals only",SUMIF('WW Spending Actual'!$B$10:$B$49,'Summary TC'!$B94,'WW Spending Actual'!T$10:T$49),0)+IF($B$8="Actuals + Projected",SUMIF('WW Spending Total'!$B$10:$B$49,'Summary TC'!$B94,'WW Spending Total'!T$10:T$49),0)</f>
        <v>0</v>
      </c>
      <c r="V94" s="640">
        <f>IF($B$8="Actuals only",SUMIF('WW Spending Actual'!$B$10:$B$49,'Summary TC'!$B94,'WW Spending Actual'!U$10:U$49),0)+IF($B$8="Actuals + Projected",SUMIF('WW Spending Total'!$B$10:$B$49,'Summary TC'!$B94,'WW Spending Total'!U$10:U$49),0)</f>
        <v>0</v>
      </c>
      <c r="W94" s="640">
        <f>IF($B$8="Actuals only",SUMIF('WW Spending Actual'!$B$10:$B$49,'Summary TC'!$B94,'WW Spending Actual'!V$10:V$49),0)+IF($B$8="Actuals + Projected",SUMIF('WW Spending Total'!$B$10:$B$49,'Summary TC'!$B94,'WW Spending Total'!V$10:V$49),0)</f>
        <v>0</v>
      </c>
      <c r="X94" s="640">
        <f>IF($B$8="Actuals only",SUMIF('WW Spending Actual'!$B$10:$B$49,'Summary TC'!$B94,'WW Spending Actual'!W$10:W$49),0)+IF($B$8="Actuals + Projected",SUMIF('WW Spending Total'!$B$10:$B$49,'Summary TC'!$B94,'WW Spending Total'!W$10:W$49),0)</f>
        <v>0</v>
      </c>
      <c r="Y94" s="640">
        <f>IF($B$8="Actuals only",SUMIF('WW Spending Actual'!$B$10:$B$49,'Summary TC'!$B94,'WW Spending Actual'!X$10:X$49),0)+IF($B$8="Actuals + Projected",SUMIF('WW Spending Total'!$B$10:$B$49,'Summary TC'!$B94,'WW Spending Total'!X$10:X$49),0)</f>
        <v>0</v>
      </c>
      <c r="Z94" s="640">
        <f>IF($B$8="Actuals only",SUMIF('WW Spending Actual'!$B$10:$B$49,'Summary TC'!$B94,'WW Spending Actual'!Y$10:Y$49),0)+IF($B$8="Actuals + Projected",SUMIF('WW Spending Total'!$B$10:$B$49,'Summary TC'!$B94,'WW Spending Total'!Y$10:Y$49),0)</f>
        <v>0</v>
      </c>
      <c r="AA94" s="640">
        <f>IF($B$8="Actuals only",SUMIF('WW Spending Actual'!$B$10:$B$49,'Summary TC'!$B94,'WW Spending Actual'!Z$10:Z$49),0)+IF($B$8="Actuals + Projected",SUMIF('WW Spending Total'!$B$10:$B$49,'Summary TC'!$B94,'WW Spending Total'!Z$10:Z$49),0)</f>
        <v>0</v>
      </c>
      <c r="AB94" s="640">
        <f>IF($B$8="Actuals only",SUMIF('WW Spending Actual'!$B$10:$B$49,'Summary TC'!$B94,'WW Spending Actual'!AA$10:AA$49),0)+IF($B$8="Actuals + Projected",SUMIF('WW Spending Total'!$B$10:$B$49,'Summary TC'!$B94,'WW Spending Total'!AA$10:AA$49),0)</f>
        <v>0</v>
      </c>
      <c r="AC94" s="640">
        <f>IF($B$8="Actuals only",SUMIF('WW Spending Actual'!$B$10:$B$49,'Summary TC'!$B94,'WW Spending Actual'!AB$10:AB$49),0)+IF($B$8="Actuals + Projected",SUMIF('WW Spending Total'!$B$10:$B$49,'Summary TC'!$B94,'WW Spending Total'!AB$10:AB$49),0)</f>
        <v>0</v>
      </c>
      <c r="AD94" s="640">
        <f>IF($B$8="Actuals only",SUMIF('WW Spending Actual'!$B$10:$B$49,'Summary TC'!$B94,'WW Spending Actual'!AC$10:AC$49),0)+IF($B$8="Actuals + Projected",SUMIF('WW Spending Total'!$B$10:$B$49,'Summary TC'!$B94,'WW Spending Total'!AC$10:AC$49),0)</f>
        <v>0</v>
      </c>
      <c r="AE94" s="640">
        <f>IF($B$8="Actuals only",SUMIF('WW Spending Actual'!$B$10:$B$49,'Summary TC'!$B94,'WW Spending Actual'!AD$10:AD$49),0)+IF($B$8="Actuals + Projected",SUMIF('WW Spending Total'!$B$10:$B$49,'Summary TC'!$B94,'WW Spending Total'!AD$10:AD$49),0)</f>
        <v>0</v>
      </c>
      <c r="AF94" s="640">
        <f>IF($B$8="Actuals only",SUMIF('WW Spending Actual'!$B$10:$B$49,'Summary TC'!$B94,'WW Spending Actual'!AE$10:AE$49),0)+IF($B$8="Actuals + Projected",SUMIF('WW Spending Total'!$B$10:$B$49,'Summary TC'!$B94,'WW Spending Total'!AE$10:AE$49),0)</f>
        <v>0</v>
      </c>
      <c r="AG94" s="640">
        <f>IF($B$8="Actuals only",SUMIF('WW Spending Actual'!$B$10:$B$49,'Summary TC'!$B94,'WW Spending Actual'!AF$10:AF$49),0)+IF($B$8="Actuals + Projected",SUMIF('WW Spending Total'!$B$10:$B$49,'Summary TC'!$B94,'WW Spending Total'!AF$10:AF$49),0)</f>
        <v>0</v>
      </c>
      <c r="AH94" s="640">
        <f>IF($B$8="Actuals only",SUMIF('WW Spending Actual'!$B$10:$B$49,'Summary TC'!$B94,'WW Spending Actual'!AG$10:AG$49),0)+IF($B$8="Actuals + Projected",SUMIF('WW Spending Total'!$B$10:$B$49,'Summary TC'!$B94,'WW Spending Total'!AG$10:AG$49),0)</f>
        <v>0</v>
      </c>
      <c r="AI94" s="673">
        <f t="shared" si="21"/>
        <v>0</v>
      </c>
    </row>
    <row r="95" spans="2:35" hidden="1" x14ac:dyDescent="0.2">
      <c r="B95" s="591" t="str">
        <f>IFERROR(VLOOKUP(C95,'MEG Def'!$A$35:$B$39,2),"")</f>
        <v/>
      </c>
      <c r="C95" s="637"/>
      <c r="D95" s="636"/>
      <c r="E95" s="639">
        <f>IF($B$8="Actuals only",SUMIF('WW Spending Actual'!$B$10:$B$49,'Summary TC'!$B95,'WW Spending Actual'!D$10:D$49),0)+IF($B$8="Actuals + Projected",SUMIF('WW Spending Total'!$B$10:$B$49,'Summary TC'!$B95,'WW Spending Total'!D$10:D$49),0)</f>
        <v>0</v>
      </c>
      <c r="F95" s="640">
        <f>IF($B$8="Actuals only",SUMIF('WW Spending Actual'!$B$10:$B$49,'Summary TC'!$B95,'WW Spending Actual'!E$10:E$49),0)+IF($B$8="Actuals + Projected",SUMIF('WW Spending Total'!$B$10:$B$49,'Summary TC'!$B95,'WW Spending Total'!E$10:E$49),0)</f>
        <v>0</v>
      </c>
      <c r="G95" s="640">
        <f>IF($B$8="Actuals only",SUMIF('WW Spending Actual'!$B$10:$B$49,'Summary TC'!$B95,'WW Spending Actual'!F$10:F$49),0)+IF($B$8="Actuals + Projected",SUMIF('WW Spending Total'!$B$10:$B$49,'Summary TC'!$B95,'WW Spending Total'!F$10:F$49),0)</f>
        <v>0</v>
      </c>
      <c r="H95" s="640">
        <f>IF($B$8="Actuals only",SUMIF('WW Spending Actual'!$B$10:$B$49,'Summary TC'!$B95,'WW Spending Actual'!G$10:G$49),0)+IF($B$8="Actuals + Projected",SUMIF('WW Spending Total'!$B$10:$B$49,'Summary TC'!$B95,'WW Spending Total'!G$10:G$49),0)</f>
        <v>0</v>
      </c>
      <c r="I95" s="640">
        <f>IF($B$8="Actuals only",SUMIF('WW Spending Actual'!$B$10:$B$49,'Summary TC'!$B95,'WW Spending Actual'!H$10:H$49),0)+IF($B$8="Actuals + Projected",SUMIF('WW Spending Total'!$B$10:$B$49,'Summary TC'!$B95,'WW Spending Total'!H$10:H$49),0)</f>
        <v>0</v>
      </c>
      <c r="J95" s="640">
        <f>IF($B$8="Actuals only",SUMIF('WW Spending Actual'!$B$10:$B$49,'Summary TC'!$B95,'WW Spending Actual'!I$10:I$49),0)+IF($B$8="Actuals + Projected",SUMIF('WW Spending Total'!$B$10:$B$49,'Summary TC'!$B95,'WW Spending Total'!I$10:I$49),0)</f>
        <v>0</v>
      </c>
      <c r="K95" s="640">
        <f>IF($B$8="Actuals only",SUMIF('WW Spending Actual'!$B$10:$B$49,'Summary TC'!$B95,'WW Spending Actual'!J$10:J$49),0)+IF($B$8="Actuals + Projected",SUMIF('WW Spending Total'!$B$10:$B$49,'Summary TC'!$B95,'WW Spending Total'!J$10:J$49),0)</f>
        <v>0</v>
      </c>
      <c r="L95" s="640">
        <f>IF($B$8="Actuals only",SUMIF('WW Spending Actual'!$B$10:$B$49,'Summary TC'!$B95,'WW Spending Actual'!K$10:K$49),0)+IF($B$8="Actuals + Projected",SUMIF('WW Spending Total'!$B$10:$B$49,'Summary TC'!$B95,'WW Spending Total'!K$10:K$49),0)</f>
        <v>0</v>
      </c>
      <c r="M95" s="640">
        <f>IF($B$8="Actuals only",SUMIF('WW Spending Actual'!$B$10:$B$49,'Summary TC'!$B95,'WW Spending Actual'!L$10:L$49),0)+IF($B$8="Actuals + Projected",SUMIF('WW Spending Total'!$B$10:$B$49,'Summary TC'!$B95,'WW Spending Total'!L$10:L$49),0)</f>
        <v>0</v>
      </c>
      <c r="N95" s="640">
        <f>IF($B$8="Actuals only",SUMIF('WW Spending Actual'!$B$10:$B$49,'Summary TC'!$B95,'WW Spending Actual'!M$10:M$49),0)+IF($B$8="Actuals + Projected",SUMIF('WW Spending Total'!$B$10:$B$49,'Summary TC'!$B95,'WW Spending Total'!M$10:M$49),0)</f>
        <v>0</v>
      </c>
      <c r="O95" s="640">
        <f>IF($B$8="Actuals only",SUMIF('WW Spending Actual'!$B$10:$B$49,'Summary TC'!$B95,'WW Spending Actual'!N$10:N$49),0)+IF($B$8="Actuals + Projected",SUMIF('WW Spending Total'!$B$10:$B$49,'Summary TC'!$B95,'WW Spending Total'!N$10:N$49),0)</f>
        <v>0</v>
      </c>
      <c r="P95" s="640">
        <f>IF($B$8="Actuals only",SUMIF('WW Spending Actual'!$B$10:$B$49,'Summary TC'!$B95,'WW Spending Actual'!O$10:O$49),0)+IF($B$8="Actuals + Projected",SUMIF('WW Spending Total'!$B$10:$B$49,'Summary TC'!$B95,'WW Spending Total'!O$10:O$49),0)</f>
        <v>0</v>
      </c>
      <c r="Q95" s="640">
        <f>IF($B$8="Actuals only",SUMIF('WW Spending Actual'!$B$10:$B$49,'Summary TC'!$B95,'WW Spending Actual'!P$10:P$49),0)+IF($B$8="Actuals + Projected",SUMIF('WW Spending Total'!$B$10:$B$49,'Summary TC'!$B95,'WW Spending Total'!P$10:P$49),0)</f>
        <v>0</v>
      </c>
      <c r="R95" s="640">
        <f>IF($B$8="Actuals only",SUMIF('WW Spending Actual'!$B$10:$B$49,'Summary TC'!$B95,'WW Spending Actual'!Q$10:Q$49),0)+IF($B$8="Actuals + Projected",SUMIF('WW Spending Total'!$B$10:$B$49,'Summary TC'!$B95,'WW Spending Total'!Q$10:Q$49),0)</f>
        <v>0</v>
      </c>
      <c r="S95" s="640">
        <f>IF($B$8="Actuals only",SUMIF('WW Spending Actual'!$B$10:$B$49,'Summary TC'!$B95,'WW Spending Actual'!R$10:R$49),0)+IF($B$8="Actuals + Projected",SUMIF('WW Spending Total'!$B$10:$B$49,'Summary TC'!$B95,'WW Spending Total'!R$10:R$49),0)</f>
        <v>0</v>
      </c>
      <c r="T95" s="640">
        <f>IF($B$8="Actuals only",SUMIF('WW Spending Actual'!$B$10:$B$49,'Summary TC'!$B95,'WW Spending Actual'!S$10:S$49),0)+IF($B$8="Actuals + Projected",SUMIF('WW Spending Total'!$B$10:$B$49,'Summary TC'!$B95,'WW Spending Total'!S$10:S$49),0)</f>
        <v>0</v>
      </c>
      <c r="U95" s="640">
        <f>IF($B$8="Actuals only",SUMIF('WW Spending Actual'!$B$10:$B$49,'Summary TC'!$B95,'WW Spending Actual'!T$10:T$49),0)+IF($B$8="Actuals + Projected",SUMIF('WW Spending Total'!$B$10:$B$49,'Summary TC'!$B95,'WW Spending Total'!T$10:T$49),0)</f>
        <v>0</v>
      </c>
      <c r="V95" s="640">
        <f>IF($B$8="Actuals only",SUMIF('WW Spending Actual'!$B$10:$B$49,'Summary TC'!$B95,'WW Spending Actual'!U$10:U$49),0)+IF($B$8="Actuals + Projected",SUMIF('WW Spending Total'!$B$10:$B$49,'Summary TC'!$B95,'WW Spending Total'!U$10:U$49),0)</f>
        <v>0</v>
      </c>
      <c r="W95" s="640">
        <f>IF($B$8="Actuals only",SUMIF('WW Spending Actual'!$B$10:$B$49,'Summary TC'!$B95,'WW Spending Actual'!V$10:V$49),0)+IF($B$8="Actuals + Projected",SUMIF('WW Spending Total'!$B$10:$B$49,'Summary TC'!$B95,'WW Spending Total'!V$10:V$49),0)</f>
        <v>0</v>
      </c>
      <c r="X95" s="640">
        <f>IF($B$8="Actuals only",SUMIF('WW Spending Actual'!$B$10:$B$49,'Summary TC'!$B95,'WW Spending Actual'!W$10:W$49),0)+IF($B$8="Actuals + Projected",SUMIF('WW Spending Total'!$B$10:$B$49,'Summary TC'!$B95,'WW Spending Total'!W$10:W$49),0)</f>
        <v>0</v>
      </c>
      <c r="Y95" s="640">
        <f>IF($B$8="Actuals only",SUMIF('WW Spending Actual'!$B$10:$B$49,'Summary TC'!$B95,'WW Spending Actual'!X$10:X$49),0)+IF($B$8="Actuals + Projected",SUMIF('WW Spending Total'!$B$10:$B$49,'Summary TC'!$B95,'WW Spending Total'!X$10:X$49),0)</f>
        <v>0</v>
      </c>
      <c r="Z95" s="640">
        <f>IF($B$8="Actuals only",SUMIF('WW Spending Actual'!$B$10:$B$49,'Summary TC'!$B95,'WW Spending Actual'!Y$10:Y$49),0)+IF($B$8="Actuals + Projected",SUMIF('WW Spending Total'!$B$10:$B$49,'Summary TC'!$B95,'WW Spending Total'!Y$10:Y$49),0)</f>
        <v>0</v>
      </c>
      <c r="AA95" s="640">
        <f>IF($B$8="Actuals only",SUMIF('WW Spending Actual'!$B$10:$B$49,'Summary TC'!$B95,'WW Spending Actual'!Z$10:Z$49),0)+IF($B$8="Actuals + Projected",SUMIF('WW Spending Total'!$B$10:$B$49,'Summary TC'!$B95,'WW Spending Total'!Z$10:Z$49),0)</f>
        <v>0</v>
      </c>
      <c r="AB95" s="640">
        <f>IF($B$8="Actuals only",SUMIF('WW Spending Actual'!$B$10:$B$49,'Summary TC'!$B95,'WW Spending Actual'!AA$10:AA$49),0)+IF($B$8="Actuals + Projected",SUMIF('WW Spending Total'!$B$10:$B$49,'Summary TC'!$B95,'WW Spending Total'!AA$10:AA$49),0)</f>
        <v>0</v>
      </c>
      <c r="AC95" s="640">
        <f>IF($B$8="Actuals only",SUMIF('WW Spending Actual'!$B$10:$B$49,'Summary TC'!$B95,'WW Spending Actual'!AB$10:AB$49),0)+IF($B$8="Actuals + Projected",SUMIF('WW Spending Total'!$B$10:$B$49,'Summary TC'!$B95,'WW Spending Total'!AB$10:AB$49),0)</f>
        <v>0</v>
      </c>
      <c r="AD95" s="640">
        <f>IF($B$8="Actuals only",SUMIF('WW Spending Actual'!$B$10:$B$49,'Summary TC'!$B95,'WW Spending Actual'!AC$10:AC$49),0)+IF($B$8="Actuals + Projected",SUMIF('WW Spending Total'!$B$10:$B$49,'Summary TC'!$B95,'WW Spending Total'!AC$10:AC$49),0)</f>
        <v>0</v>
      </c>
      <c r="AE95" s="640">
        <f>IF($B$8="Actuals only",SUMIF('WW Spending Actual'!$B$10:$B$49,'Summary TC'!$B95,'WW Spending Actual'!AD$10:AD$49),0)+IF($B$8="Actuals + Projected",SUMIF('WW Spending Total'!$B$10:$B$49,'Summary TC'!$B95,'WW Spending Total'!AD$10:AD$49),0)</f>
        <v>0</v>
      </c>
      <c r="AF95" s="640">
        <f>IF($B$8="Actuals only",SUMIF('WW Spending Actual'!$B$10:$B$49,'Summary TC'!$B95,'WW Spending Actual'!AE$10:AE$49),0)+IF($B$8="Actuals + Projected",SUMIF('WW Spending Total'!$B$10:$B$49,'Summary TC'!$B95,'WW Spending Total'!AE$10:AE$49),0)</f>
        <v>0</v>
      </c>
      <c r="AG95" s="640">
        <f>IF($B$8="Actuals only",SUMIF('WW Spending Actual'!$B$10:$B$49,'Summary TC'!$B95,'WW Spending Actual'!AF$10:AF$49),0)+IF($B$8="Actuals + Projected",SUMIF('WW Spending Total'!$B$10:$B$49,'Summary TC'!$B95,'WW Spending Total'!AF$10:AF$49),0)</f>
        <v>0</v>
      </c>
      <c r="AH95" s="640">
        <f>IF($B$8="Actuals only",SUMIF('WW Spending Actual'!$B$10:$B$49,'Summary TC'!$B95,'WW Spending Actual'!AG$10:AG$49),0)+IF($B$8="Actuals + Projected",SUMIF('WW Spending Total'!$B$10:$B$49,'Summary TC'!$B95,'WW Spending Total'!AG$10:AG$49),0)</f>
        <v>0</v>
      </c>
      <c r="AI95" s="673">
        <f t="shared" si="21"/>
        <v>0</v>
      </c>
    </row>
    <row r="96" spans="2:35" ht="13.5" hidden="1" thickBot="1" x14ac:dyDescent="0.25">
      <c r="B96" s="591"/>
      <c r="C96" s="637"/>
      <c r="D96" s="636"/>
      <c r="E96" s="516">
        <f>IF($B$8="Actuals only",SUMIF('WW Spending Actual'!$B$10:$B$49,'Summary TC'!$B96,'WW Spending Actual'!D$10:D$49),0)+IF($B$8="Actuals + Projected",SUMIF('WW Spending Total'!$B$10:$B$49,'Summary TC'!$B96,'WW Spending Total'!D$10:D$49),0)</f>
        <v>0</v>
      </c>
      <c r="F96" s="516">
        <f>IF($B$8="Actuals only",SUMIF('WW Spending Actual'!$B$10:$B$49,'Summary TC'!$B96,'WW Spending Actual'!E$10:E$49),0)+IF($B$8="Actuals + Projected",SUMIF('WW Spending Total'!$B$10:$B$49,'Summary TC'!$B96,'WW Spending Total'!E$10:E$49),0)</f>
        <v>0</v>
      </c>
      <c r="G96" s="516">
        <f>IF($B$8="Actuals only",SUMIF('WW Spending Actual'!$B$10:$B$49,'Summary TC'!$B96,'WW Spending Actual'!F$10:F$49),0)+IF($B$8="Actuals + Projected",SUMIF('WW Spending Total'!$B$10:$B$49,'Summary TC'!$B96,'WW Spending Total'!F$10:F$49),0)</f>
        <v>0</v>
      </c>
      <c r="H96" s="516">
        <f>IF($B$8="Actuals only",SUMIF('WW Spending Actual'!$B$10:$B$49,'Summary TC'!$B96,'WW Spending Actual'!G$10:G$49),0)+IF($B$8="Actuals + Projected",SUMIF('WW Spending Total'!$B$10:$B$49,'Summary TC'!$B96,'WW Spending Total'!G$10:G$49),0)</f>
        <v>0</v>
      </c>
      <c r="I96" s="516">
        <f>IF($B$8="Actuals only",SUMIF('WW Spending Actual'!$B$10:$B$49,'Summary TC'!$B96,'WW Spending Actual'!H$10:H$49),0)+IF($B$8="Actuals + Projected",SUMIF('WW Spending Total'!$B$10:$B$49,'Summary TC'!$B96,'WW Spending Total'!H$10:H$49),0)</f>
        <v>0</v>
      </c>
      <c r="J96" s="516">
        <f>IF($B$8="Actuals only",SUMIF('WW Spending Actual'!$B$10:$B$49,'Summary TC'!$B96,'WW Spending Actual'!I$10:I$49),0)+IF($B$8="Actuals + Projected",SUMIF('WW Spending Total'!$B$10:$B$49,'Summary TC'!$B96,'WW Spending Total'!I$10:I$49),0)</f>
        <v>0</v>
      </c>
      <c r="K96" s="516">
        <f>IF($B$8="Actuals only",SUMIF('WW Spending Actual'!$B$10:$B$49,'Summary TC'!$B96,'WW Spending Actual'!J$10:J$49),0)+IF($B$8="Actuals + Projected",SUMIF('WW Spending Total'!$B$10:$B$49,'Summary TC'!$B96,'WW Spending Total'!J$10:J$49),0)</f>
        <v>0</v>
      </c>
      <c r="L96" s="516">
        <f>IF($B$8="Actuals only",SUMIF('WW Spending Actual'!$B$10:$B$49,'Summary TC'!$B96,'WW Spending Actual'!K$10:K$49),0)+IF($B$8="Actuals + Projected",SUMIF('WW Spending Total'!$B$10:$B$49,'Summary TC'!$B96,'WW Spending Total'!K$10:K$49),0)</f>
        <v>0</v>
      </c>
      <c r="M96" s="516">
        <f>IF($B$8="Actuals only",SUMIF('WW Spending Actual'!$B$10:$B$49,'Summary TC'!$B96,'WW Spending Actual'!L$10:L$49),0)+IF($B$8="Actuals + Projected",SUMIF('WW Spending Total'!$B$10:$B$49,'Summary TC'!$B96,'WW Spending Total'!L$10:L$49),0)</f>
        <v>0</v>
      </c>
      <c r="N96" s="516">
        <f>IF($B$8="Actuals only",SUMIF('WW Spending Actual'!$B$10:$B$49,'Summary TC'!$B96,'WW Spending Actual'!M$10:M$49),0)+IF($B$8="Actuals + Projected",SUMIF('WW Spending Total'!$B$10:$B$49,'Summary TC'!$B96,'WW Spending Total'!M$10:M$49),0)</f>
        <v>0</v>
      </c>
      <c r="O96" s="516">
        <f>IF($B$8="Actuals only",SUMIF('WW Spending Actual'!$B$10:$B$49,'Summary TC'!$B96,'WW Spending Actual'!N$10:N$49),0)+IF($B$8="Actuals + Projected",SUMIF('WW Spending Total'!$B$10:$B$49,'Summary TC'!$B96,'WW Spending Total'!N$10:N$49),0)</f>
        <v>0</v>
      </c>
      <c r="P96" s="516">
        <f>IF($B$8="Actuals only",SUMIF('WW Spending Actual'!$B$10:$B$49,'Summary TC'!$B96,'WW Spending Actual'!O$10:O$49),0)+IF($B$8="Actuals + Projected",SUMIF('WW Spending Total'!$B$10:$B$49,'Summary TC'!$B96,'WW Spending Total'!O$10:O$49),0)</f>
        <v>0</v>
      </c>
      <c r="Q96" s="516">
        <f>IF($B$8="Actuals only",SUMIF('WW Spending Actual'!$B$10:$B$49,'Summary TC'!$B96,'WW Spending Actual'!P$10:P$49),0)+IF($B$8="Actuals + Projected",SUMIF('WW Spending Total'!$B$10:$B$49,'Summary TC'!$B96,'WW Spending Total'!P$10:P$49),0)</f>
        <v>0</v>
      </c>
      <c r="R96" s="516">
        <f>IF($B$8="Actuals only",SUMIF('WW Spending Actual'!$B$10:$B$49,'Summary TC'!$B96,'WW Spending Actual'!Q$10:Q$49),0)+IF($B$8="Actuals + Projected",SUMIF('WW Spending Total'!$B$10:$B$49,'Summary TC'!$B96,'WW Spending Total'!Q$10:Q$49),0)</f>
        <v>0</v>
      </c>
      <c r="S96" s="516">
        <f>IF($B$8="Actuals only",SUMIF('WW Spending Actual'!$B$10:$B$49,'Summary TC'!$B96,'WW Spending Actual'!R$10:R$49),0)+IF($B$8="Actuals + Projected",SUMIF('WW Spending Total'!$B$10:$B$49,'Summary TC'!$B96,'WW Spending Total'!R$10:R$49),0)</f>
        <v>0</v>
      </c>
      <c r="T96" s="516">
        <f>IF($B$8="Actuals only",SUMIF('WW Spending Actual'!$B$10:$B$49,'Summary TC'!$B96,'WW Spending Actual'!S$10:S$49),0)+IF($B$8="Actuals + Projected",SUMIF('WW Spending Total'!$B$10:$B$49,'Summary TC'!$B96,'WW Spending Total'!S$10:S$49),0)</f>
        <v>0</v>
      </c>
      <c r="U96" s="516">
        <f>IF($B$8="Actuals only",SUMIF('WW Spending Actual'!$B$10:$B$49,'Summary TC'!$B96,'WW Spending Actual'!T$10:T$49),0)+IF($B$8="Actuals + Projected",SUMIF('WW Spending Total'!$B$10:$B$49,'Summary TC'!$B96,'WW Spending Total'!T$10:T$49),0)</f>
        <v>0</v>
      </c>
      <c r="V96" s="516">
        <f>IF($B$8="Actuals only",SUMIF('WW Spending Actual'!$B$10:$B$49,'Summary TC'!$B96,'WW Spending Actual'!U$10:U$49),0)+IF($B$8="Actuals + Projected",SUMIF('WW Spending Total'!$B$10:$B$49,'Summary TC'!$B96,'WW Spending Total'!U$10:U$49),0)</f>
        <v>0</v>
      </c>
      <c r="W96" s="516">
        <f>IF($B$8="Actuals only",SUMIF('WW Spending Actual'!$B$10:$B$49,'Summary TC'!$B96,'WW Spending Actual'!V$10:V$49),0)+IF($B$8="Actuals + Projected",SUMIF('WW Spending Total'!$B$10:$B$49,'Summary TC'!$B96,'WW Spending Total'!V$10:V$49),0)</f>
        <v>0</v>
      </c>
      <c r="X96" s="516">
        <f>IF($B$8="Actuals only",SUMIF('WW Spending Actual'!$B$10:$B$49,'Summary TC'!$B96,'WW Spending Actual'!W$10:W$49),0)+IF($B$8="Actuals + Projected",SUMIF('WW Spending Total'!$B$10:$B$49,'Summary TC'!$B96,'WW Spending Total'!W$10:W$49),0)</f>
        <v>0</v>
      </c>
      <c r="Y96" s="516">
        <f>IF($B$8="Actuals only",SUMIF('WW Spending Actual'!$B$10:$B$49,'Summary TC'!$B96,'WW Spending Actual'!X$10:X$49),0)+IF($B$8="Actuals + Projected",SUMIF('WW Spending Total'!$B$10:$B$49,'Summary TC'!$B96,'WW Spending Total'!X$10:X$49),0)</f>
        <v>0</v>
      </c>
      <c r="Z96" s="516">
        <f>IF($B$8="Actuals only",SUMIF('WW Spending Actual'!$B$10:$B$49,'Summary TC'!$B96,'WW Spending Actual'!Y$10:Y$49),0)+IF($B$8="Actuals + Projected",SUMIF('WW Spending Total'!$B$10:$B$49,'Summary TC'!$B96,'WW Spending Total'!Y$10:Y$49),0)</f>
        <v>0</v>
      </c>
      <c r="AA96" s="516">
        <f>IF($B$8="Actuals only",SUMIF('WW Spending Actual'!$B$10:$B$49,'Summary TC'!$B96,'WW Spending Actual'!Z$10:Z$49),0)+IF($B$8="Actuals + Projected",SUMIF('WW Spending Total'!$B$10:$B$49,'Summary TC'!$B96,'WW Spending Total'!Z$10:Z$49),0)</f>
        <v>0</v>
      </c>
      <c r="AB96" s="516">
        <f>IF($B$8="Actuals only",SUMIF('WW Spending Actual'!$B$10:$B$49,'Summary TC'!$B96,'WW Spending Actual'!AA$10:AA$49),0)+IF($B$8="Actuals + Projected",SUMIF('WW Spending Total'!$B$10:$B$49,'Summary TC'!$B96,'WW Spending Total'!AA$10:AA$49),0)</f>
        <v>0</v>
      </c>
      <c r="AC96" s="516">
        <f>IF($B$8="Actuals only",SUMIF('WW Spending Actual'!$B$10:$B$49,'Summary TC'!$B96,'WW Spending Actual'!AB$10:AB$49),0)+IF($B$8="Actuals + Projected",SUMIF('WW Spending Total'!$B$10:$B$49,'Summary TC'!$B96,'WW Spending Total'!AB$10:AB$49),0)</f>
        <v>0</v>
      </c>
      <c r="AD96" s="516">
        <f>IF($B$8="Actuals only",SUMIF('WW Spending Actual'!$B$10:$B$49,'Summary TC'!$B96,'WW Spending Actual'!AC$10:AC$49),0)+IF($B$8="Actuals + Projected",SUMIF('WW Spending Total'!$B$10:$B$49,'Summary TC'!$B96,'WW Spending Total'!AC$10:AC$49),0)</f>
        <v>0</v>
      </c>
      <c r="AE96" s="516">
        <f>IF($B$8="Actuals only",SUMIF('WW Spending Actual'!$B$10:$B$49,'Summary TC'!$B96,'WW Spending Actual'!AD$10:AD$49),0)+IF($B$8="Actuals + Projected",SUMIF('WW Spending Total'!$B$10:$B$49,'Summary TC'!$B96,'WW Spending Total'!AD$10:AD$49),0)</f>
        <v>0</v>
      </c>
      <c r="AF96" s="516">
        <f>IF($B$8="Actuals only",SUMIF('WW Spending Actual'!$B$10:$B$49,'Summary TC'!$B96,'WW Spending Actual'!AE$10:AE$49),0)+IF($B$8="Actuals + Projected",SUMIF('WW Spending Total'!$B$10:$B$49,'Summary TC'!$B96,'WW Spending Total'!AE$10:AE$49),0)</f>
        <v>0</v>
      </c>
      <c r="AG96" s="516">
        <f>IF($B$8="Actuals only",SUMIF('WW Spending Actual'!$B$10:$B$49,'Summary TC'!$B96,'WW Spending Actual'!AF$10:AF$49),0)+IF($B$8="Actuals + Projected",SUMIF('WW Spending Total'!$B$10:$B$49,'Summary TC'!$B96,'WW Spending Total'!AF$10:AF$49),0)</f>
        <v>0</v>
      </c>
      <c r="AH96" s="516">
        <f>IF($B$8="Actuals only",SUMIF('WW Spending Actual'!$B$10:$B$49,'Summary TC'!$B96,'WW Spending Actual'!AG$10:AG$49),0)+IF($B$8="Actuals + Projected",SUMIF('WW Spending Total'!$B$10:$B$49,'Summary TC'!$B96,'WW Spending Total'!AG$10:AG$49),0)</f>
        <v>0</v>
      </c>
      <c r="AI96" s="673">
        <f t="shared" si="21"/>
        <v>0</v>
      </c>
    </row>
    <row r="97" spans="2:35" ht="13.5" hidden="1" thickBot="1" x14ac:dyDescent="0.25">
      <c r="B97" s="666" t="s">
        <v>4</v>
      </c>
      <c r="C97" s="675"/>
      <c r="D97" s="666"/>
      <c r="E97" s="676">
        <f>IF(AND(E$12&gt;='Summary TC'!$C4, E$12&lt;='Summary TC'!$C5), SUM(E76:E96),0)</f>
        <v>0</v>
      </c>
      <c r="F97" s="676">
        <f>IF(AND(F$12&gt;='Summary TC'!$C4, F$12&lt;='Summary TC'!$C5), SUM(F76:F96),0)</f>
        <v>0</v>
      </c>
      <c r="G97" s="676">
        <f>IF(AND(G$12&gt;='Summary TC'!$C4, G$12&lt;='Summary TC'!$C5), SUM(G76:G96),0)</f>
        <v>0</v>
      </c>
      <c r="H97" s="676">
        <f>IF(AND(H$12&gt;='Summary TC'!$C4, H$12&lt;='Summary TC'!$C5), SUM(H76:H96),0)</f>
        <v>0</v>
      </c>
      <c r="I97" s="676">
        <f>IF(AND(I$12&gt;='Summary TC'!$C4, I$12&lt;='Summary TC'!$C5), SUM(I76:I96),0)</f>
        <v>0</v>
      </c>
      <c r="J97" s="676">
        <f>IF(AND(J$12&gt;='Summary TC'!$C4, J$12&lt;='Summary TC'!$C5), SUM(J76:J96),0)</f>
        <v>0</v>
      </c>
      <c r="K97" s="676">
        <f>IF(AND(K$12&gt;='Summary TC'!$C4, K$12&lt;='Summary TC'!$C5), SUM(K76:K96),0)</f>
        <v>0</v>
      </c>
      <c r="L97" s="676">
        <f>IF(AND(L$12&gt;='Summary TC'!$C4, L$12&lt;='Summary TC'!$C5), SUM(L76:L96),0)</f>
        <v>0</v>
      </c>
      <c r="M97" s="676">
        <f>IF(AND(M$12&gt;='Summary TC'!$C4, M$12&lt;='Summary TC'!$C5), SUM(M76:M96),0)</f>
        <v>0</v>
      </c>
      <c r="N97" s="676">
        <f>IF(AND(N$12&gt;='Summary TC'!$C4, N$12&lt;='Summary TC'!$C5), SUM(N76:N96),0)</f>
        <v>0</v>
      </c>
      <c r="O97" s="676">
        <f>IF(AND(O$12&gt;='Summary TC'!$C4, O$12&lt;='Summary TC'!$C5), SUM(O76:O96),0)</f>
        <v>0</v>
      </c>
      <c r="P97" s="676">
        <f>IF(AND(P$12&gt;='Summary TC'!$C4, P$12&lt;='Summary TC'!$C5), SUM(P76:P96),0)</f>
        <v>0</v>
      </c>
      <c r="Q97" s="676">
        <f>IF(AND(Q$12&gt;='Summary TC'!$C4, Q$12&lt;='Summary TC'!$C5), SUM(Q76:Q96),0)</f>
        <v>0</v>
      </c>
      <c r="R97" s="676">
        <f>IF(AND(R$12&gt;='Summary TC'!$C4, R$12&lt;='Summary TC'!$C5), SUM(R76:R96),0)</f>
        <v>0</v>
      </c>
      <c r="S97" s="676">
        <f>IF(AND(S$12&gt;='Summary TC'!$C4, S$12&lt;='Summary TC'!$C5), SUM(S76:S96),0)</f>
        <v>0</v>
      </c>
      <c r="T97" s="676">
        <f>IF(AND(T$12&gt;='Summary TC'!$C4, T$12&lt;='Summary TC'!$C5), SUM(T76:T96),0)</f>
        <v>0</v>
      </c>
      <c r="U97" s="676">
        <f>IF(AND(U$12&gt;='Summary TC'!$C4, U$12&lt;='Summary TC'!$C5), SUM(U76:U96),0)</f>
        <v>0</v>
      </c>
      <c r="V97" s="676">
        <f>IF(AND(V$12&gt;='Summary TC'!$C4, V$12&lt;='Summary TC'!$C5), SUM(V76:V96),0)</f>
        <v>0</v>
      </c>
      <c r="W97" s="676">
        <f>IF(AND(W$12&gt;='Summary TC'!$C4, W$12&lt;='Summary TC'!$C5), SUM(W76:W96),0)</f>
        <v>0</v>
      </c>
      <c r="X97" s="676">
        <f>IF(AND(X$12&gt;='Summary TC'!$C4, X$12&lt;='Summary TC'!$C5), SUM(X76:X96),0)</f>
        <v>0</v>
      </c>
      <c r="Y97" s="676">
        <f>IF(AND(Y$12&gt;='Summary TC'!$C4, Y$12&lt;='Summary TC'!$C5), SUM(Y76:Y96),0)</f>
        <v>0</v>
      </c>
      <c r="Z97" s="676">
        <f>IF(AND(Z$12&gt;='Summary TC'!$C4, Z$12&lt;='Summary TC'!$C5), SUM(Z76:Z96),0)</f>
        <v>0</v>
      </c>
      <c r="AA97" s="676">
        <f>IF(AND(AA$12&gt;='Summary TC'!$C4, AA$12&lt;='Summary TC'!$C5), SUM(AA76:AA96),0)</f>
        <v>0</v>
      </c>
      <c r="AB97" s="676">
        <f>IF(AND(AB$12&gt;='Summary TC'!$C4, AB$12&lt;='Summary TC'!$C5), SUM(AB76:AB96),0)</f>
        <v>0</v>
      </c>
      <c r="AC97" s="676">
        <f>IF(AND(AC$12&gt;='Summary TC'!$C4, AC$12&lt;='Summary TC'!$C5), SUM(AC76:AC96),0)</f>
        <v>0</v>
      </c>
      <c r="AD97" s="676">
        <f>IF(AND(AD$12&gt;='Summary TC'!$C4, AD$12&lt;='Summary TC'!$C5), SUM(AD76:AD96),0)</f>
        <v>0</v>
      </c>
      <c r="AE97" s="676">
        <f>IF(AND(AE$12&gt;='Summary TC'!$C4, AE$12&lt;='Summary TC'!$C5), SUM(AE76:AE96),0)</f>
        <v>0</v>
      </c>
      <c r="AF97" s="676">
        <f>IF(AND(AF$12&gt;='Summary TC'!$C4, AF$12&lt;='Summary TC'!$C5), SUM(AF76:AF96),0)</f>
        <v>0</v>
      </c>
      <c r="AG97" s="676">
        <f>IF(AND(AG$12&gt;='Summary TC'!$C4, AG$12&lt;='Summary TC'!$C5), SUM(AG76:AG96),0)</f>
        <v>0</v>
      </c>
      <c r="AH97" s="676">
        <f>IF(AND(AH$12&gt;='Summary TC'!$C4, AH$12&lt;='Summary TC'!$C5), SUM(AH76:AH96),0)</f>
        <v>0</v>
      </c>
      <c r="AI97" s="669">
        <f>SUM(E97:AH97)</f>
        <v>0</v>
      </c>
    </row>
    <row r="98" spans="2:35" hidden="1" x14ac:dyDescent="0.2">
      <c r="B98" s="429"/>
    </row>
    <row r="99" spans="2:35" ht="13.5" hidden="1" thickBot="1" x14ac:dyDescent="0.25">
      <c r="B99" s="453" t="s">
        <v>8</v>
      </c>
      <c r="C99" s="622"/>
      <c r="D99" s="453"/>
    </row>
    <row r="100" spans="2:35" hidden="1" x14ac:dyDescent="0.2">
      <c r="B100" s="530"/>
      <c r="C100" s="677"/>
      <c r="D100" s="579"/>
      <c r="E100" s="532" t="s">
        <v>0</v>
      </c>
      <c r="F100" s="441"/>
      <c r="G100" s="504"/>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678" t="s">
        <v>1</v>
      </c>
    </row>
    <row r="101" spans="2:35" ht="15.75" hidden="1" thickBot="1" x14ac:dyDescent="0.3">
      <c r="B101" s="679" t="s">
        <v>84</v>
      </c>
      <c r="C101" s="680"/>
      <c r="D101" s="624"/>
      <c r="E101" s="535">
        <f>'DY Def'!B$5</f>
        <v>1</v>
      </c>
      <c r="F101" s="507">
        <f>'DY Def'!C$5</f>
        <v>2</v>
      </c>
      <c r="G101" s="507">
        <f>'DY Def'!D$5</f>
        <v>3</v>
      </c>
      <c r="H101" s="507">
        <f>'DY Def'!E$5</f>
        <v>4</v>
      </c>
      <c r="I101" s="507">
        <f>'DY Def'!F$5</f>
        <v>5</v>
      </c>
      <c r="J101" s="507">
        <f>'DY Def'!G$5</f>
        <v>6</v>
      </c>
      <c r="K101" s="507">
        <f>'DY Def'!H$5</f>
        <v>7</v>
      </c>
      <c r="L101" s="507">
        <f>'DY Def'!I$5</f>
        <v>8</v>
      </c>
      <c r="M101" s="507">
        <f>'DY Def'!J$5</f>
        <v>9</v>
      </c>
      <c r="N101" s="507">
        <f>'DY Def'!K$5</f>
        <v>10</v>
      </c>
      <c r="O101" s="507">
        <f>'DY Def'!L$5</f>
        <v>11</v>
      </c>
      <c r="P101" s="507">
        <f>'DY Def'!M$5</f>
        <v>12</v>
      </c>
      <c r="Q101" s="507">
        <f>'DY Def'!N$5</f>
        <v>13</v>
      </c>
      <c r="R101" s="507">
        <f>'DY Def'!O$5</f>
        <v>14</v>
      </c>
      <c r="S101" s="507">
        <f>'DY Def'!P$5</f>
        <v>15</v>
      </c>
      <c r="T101" s="507">
        <f>'DY Def'!Q$5</f>
        <v>16</v>
      </c>
      <c r="U101" s="507">
        <f>'DY Def'!R$5</f>
        <v>17</v>
      </c>
      <c r="V101" s="507">
        <f>'DY Def'!S$5</f>
        <v>18</v>
      </c>
      <c r="W101" s="507">
        <f>'DY Def'!T$5</f>
        <v>19</v>
      </c>
      <c r="X101" s="507">
        <f>'DY Def'!U$5</f>
        <v>20</v>
      </c>
      <c r="Y101" s="507">
        <f>'DY Def'!V$5</f>
        <v>21</v>
      </c>
      <c r="Z101" s="507">
        <f>'DY Def'!W$5</f>
        <v>22</v>
      </c>
      <c r="AA101" s="507">
        <f>'DY Def'!X$5</f>
        <v>23</v>
      </c>
      <c r="AB101" s="507">
        <f>'DY Def'!Y$5</f>
        <v>24</v>
      </c>
      <c r="AC101" s="507">
        <f>'DY Def'!Z$5</f>
        <v>25</v>
      </c>
      <c r="AD101" s="507">
        <f>'DY Def'!AA$5</f>
        <v>26</v>
      </c>
      <c r="AE101" s="507">
        <f>'DY Def'!AB$5</f>
        <v>27</v>
      </c>
      <c r="AF101" s="507">
        <f>'DY Def'!AC$5</f>
        <v>28</v>
      </c>
      <c r="AG101" s="507">
        <f>'DY Def'!AD$5</f>
        <v>29</v>
      </c>
      <c r="AH101" s="507">
        <f>'DY Def'!AE$5</f>
        <v>30</v>
      </c>
      <c r="AI101" s="681"/>
    </row>
    <row r="102" spans="2:35" hidden="1" x14ac:dyDescent="0.2">
      <c r="B102" s="682"/>
      <c r="C102" s="683"/>
      <c r="D102" s="674">
        <f>'MEG Def'!$H7</f>
        <v>0</v>
      </c>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4"/>
      <c r="AA102" s="684"/>
      <c r="AB102" s="684"/>
      <c r="AC102" s="684"/>
      <c r="AD102" s="684"/>
      <c r="AE102" s="684"/>
      <c r="AF102" s="684"/>
      <c r="AG102" s="684"/>
      <c r="AH102" s="684"/>
      <c r="AI102" s="685"/>
    </row>
    <row r="103" spans="2:35" s="544" customFormat="1" hidden="1" x14ac:dyDescent="0.2">
      <c r="B103" s="591" t="str">
        <f>IFERROR(VLOOKUP(C103,'MEG Def'!$A$7:$B$12,2),"")</f>
        <v/>
      </c>
      <c r="C103" s="637"/>
      <c r="D103" s="686" t="s">
        <v>56</v>
      </c>
      <c r="E103" s="640" t="str">
        <f>IF($D102="Savings Phase-Down",E15," ")</f>
        <v xml:space="preserve"> </v>
      </c>
      <c r="F103" s="640" t="str">
        <f t="shared" ref="F103:AC103" si="22">IF($D102="Savings Phase-Down",F15," ")</f>
        <v xml:space="preserve"> </v>
      </c>
      <c r="G103" s="640" t="str">
        <f t="shared" si="22"/>
        <v xml:space="preserve"> </v>
      </c>
      <c r="H103" s="640" t="str">
        <f t="shared" si="22"/>
        <v xml:space="preserve"> </v>
      </c>
      <c r="I103" s="640" t="str">
        <f t="shared" si="22"/>
        <v xml:space="preserve"> </v>
      </c>
      <c r="J103" s="640" t="str">
        <f t="shared" si="22"/>
        <v xml:space="preserve"> </v>
      </c>
      <c r="K103" s="640" t="str">
        <f t="shared" si="22"/>
        <v xml:space="preserve"> </v>
      </c>
      <c r="L103" s="640" t="str">
        <f t="shared" si="22"/>
        <v xml:space="preserve"> </v>
      </c>
      <c r="M103" s="640" t="str">
        <f t="shared" si="22"/>
        <v xml:space="preserve"> </v>
      </c>
      <c r="N103" s="640" t="str">
        <f t="shared" si="22"/>
        <v xml:space="preserve"> </v>
      </c>
      <c r="O103" s="640" t="str">
        <f t="shared" si="22"/>
        <v xml:space="preserve"> </v>
      </c>
      <c r="P103" s="640" t="str">
        <f t="shared" si="22"/>
        <v xml:space="preserve"> </v>
      </c>
      <c r="Q103" s="640" t="str">
        <f t="shared" si="22"/>
        <v xml:space="preserve"> </v>
      </c>
      <c r="R103" s="640" t="str">
        <f t="shared" si="22"/>
        <v xml:space="preserve"> </v>
      </c>
      <c r="S103" s="640" t="str">
        <f t="shared" si="22"/>
        <v xml:space="preserve"> </v>
      </c>
      <c r="T103" s="640" t="str">
        <f t="shared" si="22"/>
        <v xml:space="preserve"> </v>
      </c>
      <c r="U103" s="640" t="str">
        <f t="shared" si="22"/>
        <v xml:space="preserve"> </v>
      </c>
      <c r="V103" s="640" t="str">
        <f t="shared" si="22"/>
        <v xml:space="preserve"> </v>
      </c>
      <c r="W103" s="640" t="str">
        <f t="shared" si="22"/>
        <v xml:space="preserve"> </v>
      </c>
      <c r="X103" s="640" t="str">
        <f t="shared" si="22"/>
        <v xml:space="preserve"> </v>
      </c>
      <c r="Y103" s="640" t="str">
        <f t="shared" si="22"/>
        <v xml:space="preserve"> </v>
      </c>
      <c r="Z103" s="640" t="str">
        <f t="shared" si="22"/>
        <v xml:space="preserve"> </v>
      </c>
      <c r="AA103" s="640" t="str">
        <f t="shared" si="22"/>
        <v xml:space="preserve"> </v>
      </c>
      <c r="AB103" s="640" t="str">
        <f t="shared" si="22"/>
        <v xml:space="preserve"> </v>
      </c>
      <c r="AC103" s="640" t="str">
        <f t="shared" si="22"/>
        <v xml:space="preserve"> </v>
      </c>
      <c r="AD103" s="640" t="str">
        <f t="shared" ref="AD103:AH103" si="23">IF($D102="Savings Phase-Down",AD15," ")</f>
        <v xml:space="preserve"> </v>
      </c>
      <c r="AE103" s="640" t="str">
        <f t="shared" si="23"/>
        <v xml:space="preserve"> </v>
      </c>
      <c r="AF103" s="640" t="str">
        <f t="shared" si="23"/>
        <v xml:space="preserve"> </v>
      </c>
      <c r="AG103" s="640" t="str">
        <f t="shared" si="23"/>
        <v xml:space="preserve"> </v>
      </c>
      <c r="AH103" s="640" t="str">
        <f t="shared" si="23"/>
        <v xml:space="preserve"> </v>
      </c>
      <c r="AI103" s="673"/>
    </row>
    <row r="104" spans="2:35" s="544" customFormat="1" hidden="1" x14ac:dyDescent="0.2">
      <c r="B104" s="591"/>
      <c r="C104" s="687"/>
      <c r="D104" s="686" t="s">
        <v>57</v>
      </c>
      <c r="E104" s="640" t="str">
        <f>IF($D102="Savings Phase-Down",E77," ")</f>
        <v xml:space="preserve"> </v>
      </c>
      <c r="F104" s="640" t="str">
        <f t="shared" ref="F104:AC104" si="24">IF($D102="Savings Phase-Down",F77," ")</f>
        <v xml:space="preserve"> </v>
      </c>
      <c r="G104" s="640" t="str">
        <f t="shared" si="24"/>
        <v xml:space="preserve"> </v>
      </c>
      <c r="H104" s="640" t="str">
        <f t="shared" si="24"/>
        <v xml:space="preserve"> </v>
      </c>
      <c r="I104" s="640" t="str">
        <f t="shared" si="24"/>
        <v xml:space="preserve"> </v>
      </c>
      <c r="J104" s="640" t="str">
        <f t="shared" si="24"/>
        <v xml:space="preserve"> </v>
      </c>
      <c r="K104" s="640" t="str">
        <f t="shared" si="24"/>
        <v xml:space="preserve"> </v>
      </c>
      <c r="L104" s="640" t="str">
        <f t="shared" si="24"/>
        <v xml:space="preserve"> </v>
      </c>
      <c r="M104" s="640" t="str">
        <f t="shared" si="24"/>
        <v xml:space="preserve"> </v>
      </c>
      <c r="N104" s="640" t="str">
        <f t="shared" si="24"/>
        <v xml:space="preserve"> </v>
      </c>
      <c r="O104" s="640" t="str">
        <f t="shared" si="24"/>
        <v xml:space="preserve"> </v>
      </c>
      <c r="P104" s="640" t="str">
        <f t="shared" si="24"/>
        <v xml:space="preserve"> </v>
      </c>
      <c r="Q104" s="640" t="str">
        <f t="shared" si="24"/>
        <v xml:space="preserve"> </v>
      </c>
      <c r="R104" s="640" t="str">
        <f t="shared" si="24"/>
        <v xml:space="preserve"> </v>
      </c>
      <c r="S104" s="640" t="str">
        <f t="shared" si="24"/>
        <v xml:space="preserve"> </v>
      </c>
      <c r="T104" s="640" t="str">
        <f t="shared" si="24"/>
        <v xml:space="preserve"> </v>
      </c>
      <c r="U104" s="640" t="str">
        <f t="shared" si="24"/>
        <v xml:space="preserve"> </v>
      </c>
      <c r="V104" s="640" t="str">
        <f t="shared" si="24"/>
        <v xml:space="preserve"> </v>
      </c>
      <c r="W104" s="640" t="str">
        <f t="shared" si="24"/>
        <v xml:space="preserve"> </v>
      </c>
      <c r="X104" s="640" t="str">
        <f t="shared" si="24"/>
        <v xml:space="preserve"> </v>
      </c>
      <c r="Y104" s="640" t="str">
        <f t="shared" si="24"/>
        <v xml:space="preserve"> </v>
      </c>
      <c r="Z104" s="640" t="str">
        <f t="shared" si="24"/>
        <v xml:space="preserve"> </v>
      </c>
      <c r="AA104" s="640" t="str">
        <f t="shared" si="24"/>
        <v xml:space="preserve"> </v>
      </c>
      <c r="AB104" s="640" t="str">
        <f t="shared" si="24"/>
        <v xml:space="preserve"> </v>
      </c>
      <c r="AC104" s="640" t="str">
        <f t="shared" si="24"/>
        <v xml:space="preserve"> </v>
      </c>
      <c r="AD104" s="640" t="str">
        <f t="shared" ref="AD104:AH104" si="25">IF($D102="Savings Phase-Down",AD77," ")</f>
        <v xml:space="preserve"> </v>
      </c>
      <c r="AE104" s="640" t="str">
        <f t="shared" si="25"/>
        <v xml:space="preserve"> </v>
      </c>
      <c r="AF104" s="640" t="str">
        <f t="shared" si="25"/>
        <v xml:space="preserve"> </v>
      </c>
      <c r="AG104" s="640" t="str">
        <f t="shared" si="25"/>
        <v xml:space="preserve"> </v>
      </c>
      <c r="AH104" s="640" t="str">
        <f t="shared" si="25"/>
        <v xml:space="preserve"> </v>
      </c>
      <c r="AI104" s="673"/>
    </row>
    <row r="105" spans="2:35" s="544" customFormat="1" hidden="1" x14ac:dyDescent="0.2">
      <c r="B105" s="688" t="s">
        <v>138</v>
      </c>
      <c r="C105" s="687"/>
      <c r="D105" s="686"/>
      <c r="E105" s="640">
        <f>IFERROR(E103-E104,0)</f>
        <v>0</v>
      </c>
      <c r="F105" s="640">
        <f t="shared" ref="F105:AC105" si="26">IFERROR(F103-F104,0)</f>
        <v>0</v>
      </c>
      <c r="G105" s="640">
        <f t="shared" si="26"/>
        <v>0</v>
      </c>
      <c r="H105" s="640">
        <f t="shared" si="26"/>
        <v>0</v>
      </c>
      <c r="I105" s="640">
        <f t="shared" si="26"/>
        <v>0</v>
      </c>
      <c r="J105" s="640">
        <f t="shared" si="26"/>
        <v>0</v>
      </c>
      <c r="K105" s="640">
        <f t="shared" si="26"/>
        <v>0</v>
      </c>
      <c r="L105" s="640">
        <f t="shared" si="26"/>
        <v>0</v>
      </c>
      <c r="M105" s="640">
        <f t="shared" si="26"/>
        <v>0</v>
      </c>
      <c r="N105" s="640">
        <f t="shared" si="26"/>
        <v>0</v>
      </c>
      <c r="O105" s="640">
        <f t="shared" si="26"/>
        <v>0</v>
      </c>
      <c r="P105" s="640">
        <f t="shared" si="26"/>
        <v>0</v>
      </c>
      <c r="Q105" s="640">
        <f t="shared" si="26"/>
        <v>0</v>
      </c>
      <c r="R105" s="640">
        <f t="shared" si="26"/>
        <v>0</v>
      </c>
      <c r="S105" s="640">
        <f t="shared" si="26"/>
        <v>0</v>
      </c>
      <c r="T105" s="640">
        <f t="shared" si="26"/>
        <v>0</v>
      </c>
      <c r="U105" s="640">
        <f t="shared" si="26"/>
        <v>0</v>
      </c>
      <c r="V105" s="640">
        <f t="shared" si="26"/>
        <v>0</v>
      </c>
      <c r="W105" s="640">
        <f t="shared" si="26"/>
        <v>0</v>
      </c>
      <c r="X105" s="640">
        <f t="shared" si="26"/>
        <v>0</v>
      </c>
      <c r="Y105" s="640">
        <f t="shared" si="26"/>
        <v>0</v>
      </c>
      <c r="Z105" s="640">
        <f t="shared" si="26"/>
        <v>0</v>
      </c>
      <c r="AA105" s="640">
        <f t="shared" si="26"/>
        <v>0</v>
      </c>
      <c r="AB105" s="640">
        <f t="shared" si="26"/>
        <v>0</v>
      </c>
      <c r="AC105" s="640">
        <f t="shared" si="26"/>
        <v>0</v>
      </c>
      <c r="AD105" s="640">
        <f t="shared" ref="AD105:AH105" si="27">IFERROR(AD103-AD104,0)</f>
        <v>0</v>
      </c>
      <c r="AE105" s="640">
        <f t="shared" si="27"/>
        <v>0</v>
      </c>
      <c r="AF105" s="640">
        <f t="shared" si="27"/>
        <v>0</v>
      </c>
      <c r="AG105" s="640">
        <f t="shared" si="27"/>
        <v>0</v>
      </c>
      <c r="AH105" s="640">
        <f t="shared" si="27"/>
        <v>0</v>
      </c>
      <c r="AI105" s="673"/>
    </row>
    <row r="106" spans="2:35" hidden="1" x14ac:dyDescent="0.2">
      <c r="B106" s="610" t="s">
        <v>139</v>
      </c>
      <c r="C106" s="683"/>
      <c r="D106" s="533"/>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90"/>
    </row>
    <row r="107" spans="2:35" s="656" customFormat="1" hidden="1" x14ac:dyDescent="0.2">
      <c r="B107" s="691" t="s">
        <v>10</v>
      </c>
      <c r="C107" s="683"/>
      <c r="D107" s="691"/>
      <c r="E107" s="640">
        <f>IF((E105&gt;0),(1-E106)*E105,0)</f>
        <v>0</v>
      </c>
      <c r="F107" s="640">
        <f>IF((F105&gt;0),(1-F106)*F105,0)</f>
        <v>0</v>
      </c>
      <c r="G107" s="640">
        <f>IF((G105&gt;0),(1-G106)*G105,0)</f>
        <v>0</v>
      </c>
      <c r="H107" s="640">
        <f>IF((H105&gt;0),(1-H106)*H105,0)</f>
        <v>0</v>
      </c>
      <c r="I107" s="640">
        <f>IF((I105&gt;0),(1-I106)*I105,0)</f>
        <v>0</v>
      </c>
      <c r="J107" s="640">
        <f t="shared" ref="J107:AC107" si="28">IF((J105&gt;0),(1-J106)*J105,0)</f>
        <v>0</v>
      </c>
      <c r="K107" s="640">
        <f t="shared" si="28"/>
        <v>0</v>
      </c>
      <c r="L107" s="640">
        <f t="shared" si="28"/>
        <v>0</v>
      </c>
      <c r="M107" s="640">
        <f t="shared" si="28"/>
        <v>0</v>
      </c>
      <c r="N107" s="640">
        <f t="shared" si="28"/>
        <v>0</v>
      </c>
      <c r="O107" s="640">
        <f t="shared" si="28"/>
        <v>0</v>
      </c>
      <c r="P107" s="640">
        <f t="shared" si="28"/>
        <v>0</v>
      </c>
      <c r="Q107" s="640">
        <f t="shared" si="28"/>
        <v>0</v>
      </c>
      <c r="R107" s="640">
        <f t="shared" si="28"/>
        <v>0</v>
      </c>
      <c r="S107" s="640">
        <f t="shared" si="28"/>
        <v>0</v>
      </c>
      <c r="T107" s="640">
        <f t="shared" si="28"/>
        <v>0</v>
      </c>
      <c r="U107" s="640">
        <f t="shared" si="28"/>
        <v>0</v>
      </c>
      <c r="V107" s="640">
        <f t="shared" si="28"/>
        <v>0</v>
      </c>
      <c r="W107" s="640">
        <f t="shared" si="28"/>
        <v>0</v>
      </c>
      <c r="X107" s="640">
        <f t="shared" si="28"/>
        <v>0</v>
      </c>
      <c r="Y107" s="640">
        <f t="shared" si="28"/>
        <v>0</v>
      </c>
      <c r="Z107" s="640">
        <f t="shared" si="28"/>
        <v>0</v>
      </c>
      <c r="AA107" s="640">
        <f t="shared" si="28"/>
        <v>0</v>
      </c>
      <c r="AB107" s="640">
        <f t="shared" si="28"/>
        <v>0</v>
      </c>
      <c r="AC107" s="640">
        <f t="shared" si="28"/>
        <v>0</v>
      </c>
      <c r="AD107" s="640">
        <f t="shared" ref="AD107:AH107" si="29">IF((AD105&gt;0),(1-AD106)*AD105,0)</f>
        <v>0</v>
      </c>
      <c r="AE107" s="640">
        <f t="shared" si="29"/>
        <v>0</v>
      </c>
      <c r="AF107" s="640">
        <f t="shared" si="29"/>
        <v>0</v>
      </c>
      <c r="AG107" s="640">
        <f t="shared" si="29"/>
        <v>0</v>
      </c>
      <c r="AH107" s="640">
        <f t="shared" si="29"/>
        <v>0</v>
      </c>
      <c r="AI107" s="692"/>
    </row>
    <row r="108" spans="2:35" hidden="1" x14ac:dyDescent="0.2">
      <c r="B108" s="591"/>
      <c r="C108" s="687"/>
      <c r="D108" s="674">
        <f>'MEG Def'!$H8</f>
        <v>0</v>
      </c>
      <c r="E108" s="684"/>
      <c r="F108" s="684"/>
      <c r="G108" s="684"/>
      <c r="H108" s="684"/>
      <c r="I108" s="684"/>
      <c r="J108" s="684"/>
      <c r="K108" s="684"/>
      <c r="L108" s="684"/>
      <c r="M108" s="684"/>
      <c r="N108" s="684"/>
      <c r="O108" s="684"/>
      <c r="P108" s="684"/>
      <c r="Q108" s="684"/>
      <c r="R108" s="684"/>
      <c r="S108" s="684"/>
      <c r="T108" s="684"/>
      <c r="U108" s="684"/>
      <c r="V108" s="684"/>
      <c r="W108" s="684"/>
      <c r="X108" s="684"/>
      <c r="Y108" s="684"/>
      <c r="Z108" s="684"/>
      <c r="AA108" s="684"/>
      <c r="AB108" s="684"/>
      <c r="AC108" s="684"/>
      <c r="AD108" s="684"/>
      <c r="AE108" s="684"/>
      <c r="AF108" s="684"/>
      <c r="AG108" s="684"/>
      <c r="AH108" s="684"/>
      <c r="AI108" s="685"/>
    </row>
    <row r="109" spans="2:35" hidden="1" x14ac:dyDescent="0.2">
      <c r="B109" s="591" t="str">
        <f>IFERROR(VLOOKUP(C109,'MEG Def'!$A$7:$B$12,2),"")</f>
        <v/>
      </c>
      <c r="C109" s="637"/>
      <c r="D109" s="598" t="s">
        <v>56</v>
      </c>
      <c r="E109" s="640" t="str">
        <f>IF($D108="Savings Phase-Down",E19," ")</f>
        <v xml:space="preserve"> </v>
      </c>
      <c r="F109" s="640" t="str">
        <f t="shared" ref="F109:AC109" si="30">IF($D108="Savings Phase-Down",F19," ")</f>
        <v xml:space="preserve"> </v>
      </c>
      <c r="G109" s="640" t="str">
        <f t="shared" si="30"/>
        <v xml:space="preserve"> </v>
      </c>
      <c r="H109" s="640" t="str">
        <f t="shared" si="30"/>
        <v xml:space="preserve"> </v>
      </c>
      <c r="I109" s="640" t="str">
        <f t="shared" si="30"/>
        <v xml:space="preserve"> </v>
      </c>
      <c r="J109" s="640" t="str">
        <f t="shared" si="30"/>
        <v xml:space="preserve"> </v>
      </c>
      <c r="K109" s="640" t="str">
        <f t="shared" si="30"/>
        <v xml:space="preserve"> </v>
      </c>
      <c r="L109" s="640" t="str">
        <f t="shared" si="30"/>
        <v xml:space="preserve"> </v>
      </c>
      <c r="M109" s="640" t="str">
        <f t="shared" si="30"/>
        <v xml:space="preserve"> </v>
      </c>
      <c r="N109" s="640" t="str">
        <f t="shared" si="30"/>
        <v xml:space="preserve"> </v>
      </c>
      <c r="O109" s="640" t="str">
        <f t="shared" si="30"/>
        <v xml:space="preserve"> </v>
      </c>
      <c r="P109" s="640" t="str">
        <f t="shared" si="30"/>
        <v xml:space="preserve"> </v>
      </c>
      <c r="Q109" s="640" t="str">
        <f t="shared" si="30"/>
        <v xml:space="preserve"> </v>
      </c>
      <c r="R109" s="640" t="str">
        <f t="shared" si="30"/>
        <v xml:space="preserve"> </v>
      </c>
      <c r="S109" s="640" t="str">
        <f t="shared" si="30"/>
        <v xml:space="preserve"> </v>
      </c>
      <c r="T109" s="640" t="str">
        <f t="shared" si="30"/>
        <v xml:space="preserve"> </v>
      </c>
      <c r="U109" s="640" t="str">
        <f t="shared" si="30"/>
        <v xml:space="preserve"> </v>
      </c>
      <c r="V109" s="640" t="str">
        <f t="shared" si="30"/>
        <v xml:space="preserve"> </v>
      </c>
      <c r="W109" s="640" t="str">
        <f t="shared" si="30"/>
        <v xml:space="preserve"> </v>
      </c>
      <c r="X109" s="640" t="str">
        <f t="shared" si="30"/>
        <v xml:space="preserve"> </v>
      </c>
      <c r="Y109" s="640" t="str">
        <f t="shared" si="30"/>
        <v xml:space="preserve"> </v>
      </c>
      <c r="Z109" s="640" t="str">
        <f t="shared" si="30"/>
        <v xml:space="preserve"> </v>
      </c>
      <c r="AA109" s="640" t="str">
        <f t="shared" si="30"/>
        <v xml:space="preserve"> </v>
      </c>
      <c r="AB109" s="640" t="str">
        <f t="shared" si="30"/>
        <v xml:space="preserve"> </v>
      </c>
      <c r="AC109" s="640" t="str">
        <f t="shared" si="30"/>
        <v xml:space="preserve"> </v>
      </c>
      <c r="AD109" s="640" t="str">
        <f t="shared" ref="AD109:AH109" si="31">IF($D108="Savings Phase-Down",AD19," ")</f>
        <v xml:space="preserve"> </v>
      </c>
      <c r="AE109" s="640" t="str">
        <f t="shared" si="31"/>
        <v xml:space="preserve"> </v>
      </c>
      <c r="AF109" s="640" t="str">
        <f t="shared" si="31"/>
        <v xml:space="preserve"> </v>
      </c>
      <c r="AG109" s="640" t="str">
        <f t="shared" si="31"/>
        <v xml:space="preserve"> </v>
      </c>
      <c r="AH109" s="640" t="str">
        <f t="shared" si="31"/>
        <v xml:space="preserve"> </v>
      </c>
      <c r="AI109" s="693"/>
    </row>
    <row r="110" spans="2:35" hidden="1" x14ac:dyDescent="0.2">
      <c r="B110" s="591"/>
      <c r="C110" s="687"/>
      <c r="D110" s="598" t="s">
        <v>57</v>
      </c>
      <c r="E110" s="640" t="str">
        <f>IF($D108="Savings Phase-Down",E78," ")</f>
        <v xml:space="preserve"> </v>
      </c>
      <c r="F110" s="640" t="str">
        <f t="shared" ref="F110:AC110" si="32">IF($D108="Savings Phase-Down",F78," ")</f>
        <v xml:space="preserve"> </v>
      </c>
      <c r="G110" s="640" t="str">
        <f t="shared" si="32"/>
        <v xml:space="preserve"> </v>
      </c>
      <c r="H110" s="640" t="str">
        <f t="shared" si="32"/>
        <v xml:space="preserve"> </v>
      </c>
      <c r="I110" s="640" t="str">
        <f t="shared" si="32"/>
        <v xml:space="preserve"> </v>
      </c>
      <c r="J110" s="640" t="str">
        <f t="shared" si="32"/>
        <v xml:space="preserve"> </v>
      </c>
      <c r="K110" s="640" t="str">
        <f t="shared" si="32"/>
        <v xml:space="preserve"> </v>
      </c>
      <c r="L110" s="640" t="str">
        <f t="shared" si="32"/>
        <v xml:space="preserve"> </v>
      </c>
      <c r="M110" s="640" t="str">
        <f t="shared" si="32"/>
        <v xml:space="preserve"> </v>
      </c>
      <c r="N110" s="640" t="str">
        <f t="shared" si="32"/>
        <v xml:space="preserve"> </v>
      </c>
      <c r="O110" s="640" t="str">
        <f t="shared" si="32"/>
        <v xml:space="preserve"> </v>
      </c>
      <c r="P110" s="640" t="str">
        <f t="shared" si="32"/>
        <v xml:space="preserve"> </v>
      </c>
      <c r="Q110" s="640" t="str">
        <f t="shared" si="32"/>
        <v xml:space="preserve"> </v>
      </c>
      <c r="R110" s="640" t="str">
        <f t="shared" si="32"/>
        <v xml:space="preserve"> </v>
      </c>
      <c r="S110" s="640" t="str">
        <f t="shared" si="32"/>
        <v xml:space="preserve"> </v>
      </c>
      <c r="T110" s="640" t="str">
        <f t="shared" si="32"/>
        <v xml:space="preserve"> </v>
      </c>
      <c r="U110" s="640" t="str">
        <f t="shared" si="32"/>
        <v xml:space="preserve"> </v>
      </c>
      <c r="V110" s="640" t="str">
        <f t="shared" si="32"/>
        <v xml:space="preserve"> </v>
      </c>
      <c r="W110" s="640" t="str">
        <f t="shared" si="32"/>
        <v xml:space="preserve"> </v>
      </c>
      <c r="X110" s="640" t="str">
        <f t="shared" si="32"/>
        <v xml:space="preserve"> </v>
      </c>
      <c r="Y110" s="640" t="str">
        <f t="shared" si="32"/>
        <v xml:space="preserve"> </v>
      </c>
      <c r="Z110" s="640" t="str">
        <f t="shared" si="32"/>
        <v xml:space="preserve"> </v>
      </c>
      <c r="AA110" s="640" t="str">
        <f t="shared" si="32"/>
        <v xml:space="preserve"> </v>
      </c>
      <c r="AB110" s="640" t="str">
        <f t="shared" si="32"/>
        <v xml:space="preserve"> </v>
      </c>
      <c r="AC110" s="640" t="str">
        <f t="shared" si="32"/>
        <v xml:space="preserve"> </v>
      </c>
      <c r="AD110" s="640" t="str">
        <f t="shared" ref="AD110:AH110" si="33">IF($D108="Savings Phase-Down",AD78," ")</f>
        <v xml:space="preserve"> </v>
      </c>
      <c r="AE110" s="640" t="str">
        <f t="shared" si="33"/>
        <v xml:space="preserve"> </v>
      </c>
      <c r="AF110" s="640" t="str">
        <f t="shared" si="33"/>
        <v xml:space="preserve"> </v>
      </c>
      <c r="AG110" s="640" t="str">
        <f t="shared" si="33"/>
        <v xml:space="preserve"> </v>
      </c>
      <c r="AH110" s="640" t="str">
        <f t="shared" si="33"/>
        <v xml:space="preserve"> </v>
      </c>
      <c r="AI110" s="693"/>
    </row>
    <row r="111" spans="2:35" hidden="1" x14ac:dyDescent="0.2">
      <c r="B111" s="688" t="s">
        <v>138</v>
      </c>
      <c r="C111" s="687"/>
      <c r="D111" s="533"/>
      <c r="E111" s="640">
        <f>IFERROR(E109-E110,0)</f>
        <v>0</v>
      </c>
      <c r="F111" s="640">
        <f t="shared" ref="F111:AC111" si="34">IFERROR(F109-F110,0)</f>
        <v>0</v>
      </c>
      <c r="G111" s="640">
        <f t="shared" si="34"/>
        <v>0</v>
      </c>
      <c r="H111" s="640">
        <f t="shared" si="34"/>
        <v>0</v>
      </c>
      <c r="I111" s="640">
        <f t="shared" si="34"/>
        <v>0</v>
      </c>
      <c r="J111" s="640">
        <f t="shared" si="34"/>
        <v>0</v>
      </c>
      <c r="K111" s="640">
        <f t="shared" si="34"/>
        <v>0</v>
      </c>
      <c r="L111" s="640">
        <f t="shared" si="34"/>
        <v>0</v>
      </c>
      <c r="M111" s="640">
        <f t="shared" si="34"/>
        <v>0</v>
      </c>
      <c r="N111" s="640">
        <f t="shared" si="34"/>
        <v>0</v>
      </c>
      <c r="O111" s="640">
        <f t="shared" si="34"/>
        <v>0</v>
      </c>
      <c r="P111" s="640">
        <f t="shared" si="34"/>
        <v>0</v>
      </c>
      <c r="Q111" s="640">
        <f t="shared" si="34"/>
        <v>0</v>
      </c>
      <c r="R111" s="640">
        <f t="shared" si="34"/>
        <v>0</v>
      </c>
      <c r="S111" s="640">
        <f t="shared" si="34"/>
        <v>0</v>
      </c>
      <c r="T111" s="640">
        <f t="shared" si="34"/>
        <v>0</v>
      </c>
      <c r="U111" s="640">
        <f t="shared" si="34"/>
        <v>0</v>
      </c>
      <c r="V111" s="640">
        <f t="shared" si="34"/>
        <v>0</v>
      </c>
      <c r="W111" s="640">
        <f t="shared" si="34"/>
        <v>0</v>
      </c>
      <c r="X111" s="640">
        <f t="shared" si="34"/>
        <v>0</v>
      </c>
      <c r="Y111" s="640">
        <f t="shared" si="34"/>
        <v>0</v>
      </c>
      <c r="Z111" s="640">
        <f t="shared" si="34"/>
        <v>0</v>
      </c>
      <c r="AA111" s="640">
        <f t="shared" si="34"/>
        <v>0</v>
      </c>
      <c r="AB111" s="640">
        <f t="shared" si="34"/>
        <v>0</v>
      </c>
      <c r="AC111" s="640">
        <f t="shared" si="34"/>
        <v>0</v>
      </c>
      <c r="AD111" s="640">
        <f t="shared" ref="AD111:AH111" si="35">IFERROR(AD109-AD110,0)</f>
        <v>0</v>
      </c>
      <c r="AE111" s="640">
        <f t="shared" si="35"/>
        <v>0</v>
      </c>
      <c r="AF111" s="640">
        <f t="shared" si="35"/>
        <v>0</v>
      </c>
      <c r="AG111" s="640">
        <f t="shared" si="35"/>
        <v>0</v>
      </c>
      <c r="AH111" s="640">
        <f t="shared" si="35"/>
        <v>0</v>
      </c>
      <c r="AI111" s="693"/>
    </row>
    <row r="112" spans="2:35" hidden="1" x14ac:dyDescent="0.2">
      <c r="B112" s="610" t="s">
        <v>139</v>
      </c>
      <c r="C112" s="687"/>
      <c r="D112" s="533"/>
      <c r="E112" s="689"/>
      <c r="F112" s="689"/>
      <c r="G112" s="689"/>
      <c r="H112" s="689"/>
      <c r="I112" s="689"/>
      <c r="J112" s="689"/>
      <c r="K112" s="689"/>
      <c r="L112" s="689"/>
      <c r="M112" s="689"/>
      <c r="N112" s="689"/>
      <c r="O112" s="689"/>
      <c r="P112" s="689"/>
      <c r="Q112" s="689"/>
      <c r="R112" s="689"/>
      <c r="S112" s="689"/>
      <c r="T112" s="689"/>
      <c r="U112" s="689"/>
      <c r="V112" s="689"/>
      <c r="W112" s="689"/>
      <c r="X112" s="689"/>
      <c r="Y112" s="689"/>
      <c r="Z112" s="689"/>
      <c r="AA112" s="689"/>
      <c r="AB112" s="689"/>
      <c r="AC112" s="689"/>
      <c r="AD112" s="689"/>
      <c r="AE112" s="689"/>
      <c r="AF112" s="689"/>
      <c r="AG112" s="689"/>
      <c r="AH112" s="689"/>
      <c r="AI112" s="693"/>
    </row>
    <row r="113" spans="2:35" s="656" customFormat="1" hidden="1" x14ac:dyDescent="0.2">
      <c r="B113" s="691" t="s">
        <v>10</v>
      </c>
      <c r="C113" s="683"/>
      <c r="D113" s="691"/>
      <c r="E113" s="640">
        <f t="shared" ref="E113:AC113" si="36">IF((E111&gt;0),(1-E112)*E111,0)</f>
        <v>0</v>
      </c>
      <c r="F113" s="640">
        <f t="shared" si="36"/>
        <v>0</v>
      </c>
      <c r="G113" s="640">
        <f t="shared" si="36"/>
        <v>0</v>
      </c>
      <c r="H113" s="640">
        <f t="shared" si="36"/>
        <v>0</v>
      </c>
      <c r="I113" s="640">
        <f t="shared" si="36"/>
        <v>0</v>
      </c>
      <c r="J113" s="640">
        <f t="shared" si="36"/>
        <v>0</v>
      </c>
      <c r="K113" s="640">
        <f t="shared" si="36"/>
        <v>0</v>
      </c>
      <c r="L113" s="640">
        <f t="shared" si="36"/>
        <v>0</v>
      </c>
      <c r="M113" s="640">
        <f t="shared" si="36"/>
        <v>0</v>
      </c>
      <c r="N113" s="640">
        <f t="shared" si="36"/>
        <v>0</v>
      </c>
      <c r="O113" s="640">
        <f t="shared" si="36"/>
        <v>0</v>
      </c>
      <c r="P113" s="640">
        <f t="shared" si="36"/>
        <v>0</v>
      </c>
      <c r="Q113" s="640">
        <f t="shared" si="36"/>
        <v>0</v>
      </c>
      <c r="R113" s="640">
        <f t="shared" si="36"/>
        <v>0</v>
      </c>
      <c r="S113" s="640">
        <f t="shared" si="36"/>
        <v>0</v>
      </c>
      <c r="T113" s="640">
        <f t="shared" si="36"/>
        <v>0</v>
      </c>
      <c r="U113" s="640">
        <f t="shared" si="36"/>
        <v>0</v>
      </c>
      <c r="V113" s="640">
        <f t="shared" si="36"/>
        <v>0</v>
      </c>
      <c r="W113" s="640">
        <f t="shared" si="36"/>
        <v>0</v>
      </c>
      <c r="X113" s="640">
        <f t="shared" si="36"/>
        <v>0</v>
      </c>
      <c r="Y113" s="640">
        <f t="shared" si="36"/>
        <v>0</v>
      </c>
      <c r="Z113" s="640">
        <f t="shared" si="36"/>
        <v>0</v>
      </c>
      <c r="AA113" s="640">
        <f t="shared" si="36"/>
        <v>0</v>
      </c>
      <c r="AB113" s="640">
        <f t="shared" si="36"/>
        <v>0</v>
      </c>
      <c r="AC113" s="640">
        <f t="shared" si="36"/>
        <v>0</v>
      </c>
      <c r="AD113" s="640">
        <f t="shared" ref="AD113:AH113" si="37">IF((AD111&gt;0),(1-AD112)*AD111,0)</f>
        <v>0</v>
      </c>
      <c r="AE113" s="640">
        <f t="shared" si="37"/>
        <v>0</v>
      </c>
      <c r="AF113" s="640">
        <f t="shared" si="37"/>
        <v>0</v>
      </c>
      <c r="AG113" s="640">
        <f t="shared" si="37"/>
        <v>0</v>
      </c>
      <c r="AH113" s="640">
        <f t="shared" si="37"/>
        <v>0</v>
      </c>
      <c r="AI113" s="692"/>
    </row>
    <row r="114" spans="2:35" hidden="1" x14ac:dyDescent="0.2">
      <c r="B114" s="591"/>
      <c r="C114" s="687"/>
      <c r="D114" s="674">
        <f>'MEG Def'!$H9</f>
        <v>0</v>
      </c>
      <c r="E114" s="684"/>
      <c r="F114" s="684"/>
      <c r="G114" s="684"/>
      <c r="H114" s="684"/>
      <c r="I114" s="684"/>
      <c r="J114" s="684"/>
      <c r="K114" s="684"/>
      <c r="L114" s="684"/>
      <c r="M114" s="684"/>
      <c r="N114" s="684"/>
      <c r="O114" s="684"/>
      <c r="P114" s="684"/>
      <c r="Q114" s="684"/>
      <c r="R114" s="684"/>
      <c r="S114" s="684"/>
      <c r="T114" s="684"/>
      <c r="U114" s="684"/>
      <c r="V114" s="684"/>
      <c r="W114" s="684"/>
      <c r="X114" s="684"/>
      <c r="Y114" s="684"/>
      <c r="Z114" s="684"/>
      <c r="AA114" s="684"/>
      <c r="AB114" s="684"/>
      <c r="AC114" s="684"/>
      <c r="AD114" s="684"/>
      <c r="AE114" s="684"/>
      <c r="AF114" s="684"/>
      <c r="AG114" s="684"/>
      <c r="AH114" s="684"/>
      <c r="AI114" s="693"/>
    </row>
    <row r="115" spans="2:35" hidden="1" x14ac:dyDescent="0.2">
      <c r="B115" s="591" t="str">
        <f>IFERROR(VLOOKUP(C115,'MEG Def'!$A$7:$B$12,2),"")</f>
        <v/>
      </c>
      <c r="C115" s="637"/>
      <c r="D115" s="598" t="s">
        <v>56</v>
      </c>
      <c r="E115" s="640" t="str">
        <f>IF($D114="Savings Phase-Down",E23," ")</f>
        <v xml:space="preserve"> </v>
      </c>
      <c r="F115" s="640" t="str">
        <f t="shared" ref="F115:AC115" si="38">IF($D114="Savings Phase-Down",F23," ")</f>
        <v xml:space="preserve"> </v>
      </c>
      <c r="G115" s="640" t="str">
        <f t="shared" si="38"/>
        <v xml:space="preserve"> </v>
      </c>
      <c r="H115" s="640" t="str">
        <f t="shared" si="38"/>
        <v xml:space="preserve"> </v>
      </c>
      <c r="I115" s="640" t="str">
        <f t="shared" si="38"/>
        <v xml:space="preserve"> </v>
      </c>
      <c r="J115" s="640" t="str">
        <f t="shared" si="38"/>
        <v xml:space="preserve"> </v>
      </c>
      <c r="K115" s="640" t="str">
        <f t="shared" si="38"/>
        <v xml:space="preserve"> </v>
      </c>
      <c r="L115" s="640" t="str">
        <f t="shared" si="38"/>
        <v xml:space="preserve"> </v>
      </c>
      <c r="M115" s="640" t="str">
        <f t="shared" si="38"/>
        <v xml:space="preserve"> </v>
      </c>
      <c r="N115" s="640" t="str">
        <f t="shared" si="38"/>
        <v xml:space="preserve"> </v>
      </c>
      <c r="O115" s="640" t="str">
        <f t="shared" si="38"/>
        <v xml:space="preserve"> </v>
      </c>
      <c r="P115" s="640" t="str">
        <f t="shared" si="38"/>
        <v xml:space="preserve"> </v>
      </c>
      <c r="Q115" s="640" t="str">
        <f t="shared" si="38"/>
        <v xml:space="preserve"> </v>
      </c>
      <c r="R115" s="640" t="str">
        <f t="shared" si="38"/>
        <v xml:space="preserve"> </v>
      </c>
      <c r="S115" s="640" t="str">
        <f t="shared" si="38"/>
        <v xml:space="preserve"> </v>
      </c>
      <c r="T115" s="640" t="str">
        <f t="shared" si="38"/>
        <v xml:space="preserve"> </v>
      </c>
      <c r="U115" s="640" t="str">
        <f t="shared" si="38"/>
        <v xml:space="preserve"> </v>
      </c>
      <c r="V115" s="640" t="str">
        <f t="shared" si="38"/>
        <v xml:space="preserve"> </v>
      </c>
      <c r="W115" s="640" t="str">
        <f t="shared" si="38"/>
        <v xml:space="preserve"> </v>
      </c>
      <c r="X115" s="640" t="str">
        <f t="shared" si="38"/>
        <v xml:space="preserve"> </v>
      </c>
      <c r="Y115" s="640" t="str">
        <f t="shared" si="38"/>
        <v xml:space="preserve"> </v>
      </c>
      <c r="Z115" s="640" t="str">
        <f t="shared" si="38"/>
        <v xml:space="preserve"> </v>
      </c>
      <c r="AA115" s="640" t="str">
        <f t="shared" si="38"/>
        <v xml:space="preserve"> </v>
      </c>
      <c r="AB115" s="640" t="str">
        <f t="shared" si="38"/>
        <v xml:space="preserve"> </v>
      </c>
      <c r="AC115" s="640" t="str">
        <f t="shared" si="38"/>
        <v xml:space="preserve"> </v>
      </c>
      <c r="AD115" s="640" t="str">
        <f t="shared" ref="AD115:AH115" si="39">IF($D114="Savings Phase-Down",AD23," ")</f>
        <v xml:space="preserve"> </v>
      </c>
      <c r="AE115" s="640" t="str">
        <f t="shared" si="39"/>
        <v xml:space="preserve"> </v>
      </c>
      <c r="AF115" s="640" t="str">
        <f t="shared" si="39"/>
        <v xml:space="preserve"> </v>
      </c>
      <c r="AG115" s="640" t="str">
        <f t="shared" si="39"/>
        <v xml:space="preserve"> </v>
      </c>
      <c r="AH115" s="640" t="str">
        <f t="shared" si="39"/>
        <v xml:space="preserve"> </v>
      </c>
      <c r="AI115" s="693"/>
    </row>
    <row r="116" spans="2:35" hidden="1" x14ac:dyDescent="0.2">
      <c r="B116" s="591"/>
      <c r="C116" s="687"/>
      <c r="D116" s="598" t="s">
        <v>57</v>
      </c>
      <c r="E116" s="640" t="str">
        <f>IF($D114="Savings Phase-Down",E79," ")</f>
        <v xml:space="preserve"> </v>
      </c>
      <c r="F116" s="640" t="str">
        <f t="shared" ref="F116:AC116" si="40">IF($D114="Savings Phase-Down",F79," ")</f>
        <v xml:space="preserve"> </v>
      </c>
      <c r="G116" s="640" t="str">
        <f t="shared" si="40"/>
        <v xml:space="preserve"> </v>
      </c>
      <c r="H116" s="640" t="str">
        <f t="shared" si="40"/>
        <v xml:space="preserve"> </v>
      </c>
      <c r="I116" s="640" t="str">
        <f t="shared" si="40"/>
        <v xml:space="preserve"> </v>
      </c>
      <c r="J116" s="640" t="str">
        <f t="shared" si="40"/>
        <v xml:space="preserve"> </v>
      </c>
      <c r="K116" s="640" t="str">
        <f t="shared" si="40"/>
        <v xml:space="preserve"> </v>
      </c>
      <c r="L116" s="640" t="str">
        <f t="shared" si="40"/>
        <v xml:space="preserve"> </v>
      </c>
      <c r="M116" s="640" t="str">
        <f t="shared" si="40"/>
        <v xml:space="preserve"> </v>
      </c>
      <c r="N116" s="640" t="str">
        <f t="shared" si="40"/>
        <v xml:space="preserve"> </v>
      </c>
      <c r="O116" s="640" t="str">
        <f t="shared" si="40"/>
        <v xml:space="preserve"> </v>
      </c>
      <c r="P116" s="640" t="str">
        <f t="shared" si="40"/>
        <v xml:space="preserve"> </v>
      </c>
      <c r="Q116" s="640" t="str">
        <f t="shared" si="40"/>
        <v xml:space="preserve"> </v>
      </c>
      <c r="R116" s="640" t="str">
        <f t="shared" si="40"/>
        <v xml:space="preserve"> </v>
      </c>
      <c r="S116" s="640" t="str">
        <f t="shared" si="40"/>
        <v xml:space="preserve"> </v>
      </c>
      <c r="T116" s="640" t="str">
        <f t="shared" si="40"/>
        <v xml:space="preserve"> </v>
      </c>
      <c r="U116" s="640" t="str">
        <f t="shared" si="40"/>
        <v xml:space="preserve"> </v>
      </c>
      <c r="V116" s="640" t="str">
        <f t="shared" si="40"/>
        <v xml:space="preserve"> </v>
      </c>
      <c r="W116" s="640" t="str">
        <f t="shared" si="40"/>
        <v xml:space="preserve"> </v>
      </c>
      <c r="X116" s="640" t="str">
        <f t="shared" si="40"/>
        <v xml:space="preserve"> </v>
      </c>
      <c r="Y116" s="640" t="str">
        <f t="shared" si="40"/>
        <v xml:space="preserve"> </v>
      </c>
      <c r="Z116" s="640" t="str">
        <f t="shared" si="40"/>
        <v xml:space="preserve"> </v>
      </c>
      <c r="AA116" s="640" t="str">
        <f t="shared" si="40"/>
        <v xml:space="preserve"> </v>
      </c>
      <c r="AB116" s="640" t="str">
        <f t="shared" si="40"/>
        <v xml:space="preserve"> </v>
      </c>
      <c r="AC116" s="640" t="str">
        <f t="shared" si="40"/>
        <v xml:space="preserve"> </v>
      </c>
      <c r="AD116" s="640" t="str">
        <f t="shared" ref="AD116:AH116" si="41">IF($D114="Savings Phase-Down",AD79," ")</f>
        <v xml:space="preserve"> </v>
      </c>
      <c r="AE116" s="640" t="str">
        <f t="shared" si="41"/>
        <v xml:space="preserve"> </v>
      </c>
      <c r="AF116" s="640" t="str">
        <f t="shared" si="41"/>
        <v xml:space="preserve"> </v>
      </c>
      <c r="AG116" s="640" t="str">
        <f t="shared" si="41"/>
        <v xml:space="preserve"> </v>
      </c>
      <c r="AH116" s="640" t="str">
        <f t="shared" si="41"/>
        <v xml:space="preserve"> </v>
      </c>
      <c r="AI116" s="693"/>
    </row>
    <row r="117" spans="2:35" hidden="1" x14ac:dyDescent="0.2">
      <c r="B117" s="688" t="s">
        <v>138</v>
      </c>
      <c r="C117" s="687"/>
      <c r="D117" s="533"/>
      <c r="E117" s="640">
        <f t="shared" ref="E117:AC117" si="42">IFERROR(E115-E116,0)</f>
        <v>0</v>
      </c>
      <c r="F117" s="640">
        <f t="shared" si="42"/>
        <v>0</v>
      </c>
      <c r="G117" s="640">
        <f t="shared" si="42"/>
        <v>0</v>
      </c>
      <c r="H117" s="640">
        <f t="shared" si="42"/>
        <v>0</v>
      </c>
      <c r="I117" s="640">
        <f t="shared" si="42"/>
        <v>0</v>
      </c>
      <c r="J117" s="640">
        <f t="shared" si="42"/>
        <v>0</v>
      </c>
      <c r="K117" s="640">
        <f t="shared" si="42"/>
        <v>0</v>
      </c>
      <c r="L117" s="640">
        <f t="shared" si="42"/>
        <v>0</v>
      </c>
      <c r="M117" s="640">
        <f t="shared" si="42"/>
        <v>0</v>
      </c>
      <c r="N117" s="640">
        <f t="shared" si="42"/>
        <v>0</v>
      </c>
      <c r="O117" s="640">
        <f t="shared" si="42"/>
        <v>0</v>
      </c>
      <c r="P117" s="640">
        <f t="shared" si="42"/>
        <v>0</v>
      </c>
      <c r="Q117" s="640">
        <f t="shared" si="42"/>
        <v>0</v>
      </c>
      <c r="R117" s="640">
        <f t="shared" si="42"/>
        <v>0</v>
      </c>
      <c r="S117" s="640">
        <f t="shared" si="42"/>
        <v>0</v>
      </c>
      <c r="T117" s="640">
        <f t="shared" si="42"/>
        <v>0</v>
      </c>
      <c r="U117" s="640">
        <f t="shared" si="42"/>
        <v>0</v>
      </c>
      <c r="V117" s="640">
        <f t="shared" si="42"/>
        <v>0</v>
      </c>
      <c r="W117" s="640">
        <f t="shared" si="42"/>
        <v>0</v>
      </c>
      <c r="X117" s="640">
        <f t="shared" si="42"/>
        <v>0</v>
      </c>
      <c r="Y117" s="640">
        <f t="shared" si="42"/>
        <v>0</v>
      </c>
      <c r="Z117" s="640">
        <f t="shared" si="42"/>
        <v>0</v>
      </c>
      <c r="AA117" s="640">
        <f t="shared" si="42"/>
        <v>0</v>
      </c>
      <c r="AB117" s="640">
        <f t="shared" si="42"/>
        <v>0</v>
      </c>
      <c r="AC117" s="640">
        <f t="shared" si="42"/>
        <v>0</v>
      </c>
      <c r="AD117" s="640">
        <f t="shared" ref="AD117:AH117" si="43">IFERROR(AD115-AD116,0)</f>
        <v>0</v>
      </c>
      <c r="AE117" s="640">
        <f t="shared" si="43"/>
        <v>0</v>
      </c>
      <c r="AF117" s="640">
        <f t="shared" si="43"/>
        <v>0</v>
      </c>
      <c r="AG117" s="640">
        <f t="shared" si="43"/>
        <v>0</v>
      </c>
      <c r="AH117" s="640">
        <f t="shared" si="43"/>
        <v>0</v>
      </c>
      <c r="AI117" s="693"/>
    </row>
    <row r="118" spans="2:35" hidden="1" x14ac:dyDescent="0.2">
      <c r="B118" s="610" t="s">
        <v>139</v>
      </c>
      <c r="C118" s="687"/>
      <c r="D118" s="533"/>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89"/>
      <c r="AD118" s="689"/>
      <c r="AE118" s="689"/>
      <c r="AF118" s="689"/>
      <c r="AG118" s="689"/>
      <c r="AH118" s="689"/>
      <c r="AI118" s="693"/>
    </row>
    <row r="119" spans="2:35" hidden="1" x14ac:dyDescent="0.2">
      <c r="B119" s="691" t="s">
        <v>10</v>
      </c>
      <c r="C119" s="683"/>
      <c r="D119" s="691"/>
      <c r="E119" s="640">
        <f t="shared" ref="E119:AC119" si="44">IF((E117&gt;0),(1-E118)*E117,0)</f>
        <v>0</v>
      </c>
      <c r="F119" s="640">
        <f t="shared" si="44"/>
        <v>0</v>
      </c>
      <c r="G119" s="640">
        <f t="shared" si="44"/>
        <v>0</v>
      </c>
      <c r="H119" s="640">
        <f t="shared" si="44"/>
        <v>0</v>
      </c>
      <c r="I119" s="640">
        <f t="shared" si="44"/>
        <v>0</v>
      </c>
      <c r="J119" s="640">
        <f t="shared" si="44"/>
        <v>0</v>
      </c>
      <c r="K119" s="640">
        <f t="shared" si="44"/>
        <v>0</v>
      </c>
      <c r="L119" s="640">
        <f t="shared" si="44"/>
        <v>0</v>
      </c>
      <c r="M119" s="640">
        <f t="shared" si="44"/>
        <v>0</v>
      </c>
      <c r="N119" s="640">
        <f t="shared" si="44"/>
        <v>0</v>
      </c>
      <c r="O119" s="640">
        <f t="shared" si="44"/>
        <v>0</v>
      </c>
      <c r="P119" s="640">
        <f t="shared" si="44"/>
        <v>0</v>
      </c>
      <c r="Q119" s="640">
        <f t="shared" si="44"/>
        <v>0</v>
      </c>
      <c r="R119" s="640">
        <f t="shared" si="44"/>
        <v>0</v>
      </c>
      <c r="S119" s="640">
        <f t="shared" si="44"/>
        <v>0</v>
      </c>
      <c r="T119" s="640">
        <f t="shared" si="44"/>
        <v>0</v>
      </c>
      <c r="U119" s="640">
        <f t="shared" si="44"/>
        <v>0</v>
      </c>
      <c r="V119" s="640">
        <f t="shared" si="44"/>
        <v>0</v>
      </c>
      <c r="W119" s="640">
        <f t="shared" si="44"/>
        <v>0</v>
      </c>
      <c r="X119" s="640">
        <f t="shared" si="44"/>
        <v>0</v>
      </c>
      <c r="Y119" s="640">
        <f t="shared" si="44"/>
        <v>0</v>
      </c>
      <c r="Z119" s="640">
        <f t="shared" si="44"/>
        <v>0</v>
      </c>
      <c r="AA119" s="640">
        <f t="shared" si="44"/>
        <v>0</v>
      </c>
      <c r="AB119" s="640">
        <f t="shared" si="44"/>
        <v>0</v>
      </c>
      <c r="AC119" s="640">
        <f t="shared" si="44"/>
        <v>0</v>
      </c>
      <c r="AD119" s="640">
        <f t="shared" ref="AD119:AH119" si="45">IF((AD117&gt;0),(1-AD118)*AD117,0)</f>
        <v>0</v>
      </c>
      <c r="AE119" s="640">
        <f t="shared" si="45"/>
        <v>0</v>
      </c>
      <c r="AF119" s="640">
        <f t="shared" si="45"/>
        <v>0</v>
      </c>
      <c r="AG119" s="640">
        <f t="shared" si="45"/>
        <v>0</v>
      </c>
      <c r="AH119" s="640">
        <f t="shared" si="45"/>
        <v>0</v>
      </c>
      <c r="AI119" s="693"/>
    </row>
    <row r="120" spans="2:35" hidden="1" x14ac:dyDescent="0.2">
      <c r="B120" s="591"/>
      <c r="C120" s="687"/>
      <c r="D120" s="674">
        <f>'MEG Def'!$H10</f>
        <v>0</v>
      </c>
      <c r="E120" s="684"/>
      <c r="F120" s="684"/>
      <c r="G120" s="684"/>
      <c r="H120" s="684"/>
      <c r="I120" s="684"/>
      <c r="J120" s="684"/>
      <c r="K120" s="684"/>
      <c r="L120" s="684"/>
      <c r="M120" s="684"/>
      <c r="N120" s="684"/>
      <c r="O120" s="684"/>
      <c r="P120" s="684"/>
      <c r="Q120" s="684"/>
      <c r="R120" s="684"/>
      <c r="S120" s="684"/>
      <c r="T120" s="684"/>
      <c r="U120" s="684"/>
      <c r="V120" s="684"/>
      <c r="W120" s="684"/>
      <c r="X120" s="684"/>
      <c r="Y120" s="684"/>
      <c r="Z120" s="684"/>
      <c r="AA120" s="684"/>
      <c r="AB120" s="684"/>
      <c r="AC120" s="684"/>
      <c r="AD120" s="684"/>
      <c r="AE120" s="684"/>
      <c r="AF120" s="684"/>
      <c r="AG120" s="684"/>
      <c r="AH120" s="684"/>
      <c r="AI120" s="693"/>
    </row>
    <row r="121" spans="2:35" hidden="1" x14ac:dyDescent="0.2">
      <c r="B121" s="591" t="str">
        <f>IFERROR(VLOOKUP(C121,'MEG Def'!$A$7:$B$12,2),"")</f>
        <v/>
      </c>
      <c r="C121" s="637"/>
      <c r="D121" s="598" t="s">
        <v>56</v>
      </c>
      <c r="E121" s="640" t="str">
        <f>IF($D120="Savings Phase-Down",E27," ")</f>
        <v xml:space="preserve"> </v>
      </c>
      <c r="F121" s="640" t="str">
        <f t="shared" ref="F121:AC121" si="46">IF($D120="Savings Phase-Down",F27," ")</f>
        <v xml:space="preserve"> </v>
      </c>
      <c r="G121" s="640" t="str">
        <f t="shared" si="46"/>
        <v xml:space="preserve"> </v>
      </c>
      <c r="H121" s="640" t="str">
        <f t="shared" si="46"/>
        <v xml:space="preserve"> </v>
      </c>
      <c r="I121" s="640" t="str">
        <f t="shared" si="46"/>
        <v xml:space="preserve"> </v>
      </c>
      <c r="J121" s="640" t="str">
        <f t="shared" si="46"/>
        <v xml:space="preserve"> </v>
      </c>
      <c r="K121" s="640" t="str">
        <f t="shared" si="46"/>
        <v xml:space="preserve"> </v>
      </c>
      <c r="L121" s="640" t="str">
        <f t="shared" si="46"/>
        <v xml:space="preserve"> </v>
      </c>
      <c r="M121" s="640" t="str">
        <f t="shared" si="46"/>
        <v xml:space="preserve"> </v>
      </c>
      <c r="N121" s="640" t="str">
        <f t="shared" si="46"/>
        <v xml:space="preserve"> </v>
      </c>
      <c r="O121" s="640" t="str">
        <f t="shared" si="46"/>
        <v xml:space="preserve"> </v>
      </c>
      <c r="P121" s="640" t="str">
        <f t="shared" si="46"/>
        <v xml:space="preserve"> </v>
      </c>
      <c r="Q121" s="640" t="str">
        <f t="shared" si="46"/>
        <v xml:space="preserve"> </v>
      </c>
      <c r="R121" s="640" t="str">
        <f t="shared" si="46"/>
        <v xml:space="preserve"> </v>
      </c>
      <c r="S121" s="640" t="str">
        <f t="shared" si="46"/>
        <v xml:space="preserve"> </v>
      </c>
      <c r="T121" s="640" t="str">
        <f t="shared" si="46"/>
        <v xml:space="preserve"> </v>
      </c>
      <c r="U121" s="640" t="str">
        <f t="shared" si="46"/>
        <v xml:space="preserve"> </v>
      </c>
      <c r="V121" s="640" t="str">
        <f t="shared" si="46"/>
        <v xml:space="preserve"> </v>
      </c>
      <c r="W121" s="640" t="str">
        <f t="shared" si="46"/>
        <v xml:space="preserve"> </v>
      </c>
      <c r="X121" s="640" t="str">
        <f t="shared" si="46"/>
        <v xml:space="preserve"> </v>
      </c>
      <c r="Y121" s="640" t="str">
        <f t="shared" si="46"/>
        <v xml:space="preserve"> </v>
      </c>
      <c r="Z121" s="640" t="str">
        <f t="shared" si="46"/>
        <v xml:space="preserve"> </v>
      </c>
      <c r="AA121" s="640" t="str">
        <f t="shared" si="46"/>
        <v xml:space="preserve"> </v>
      </c>
      <c r="AB121" s="640" t="str">
        <f t="shared" si="46"/>
        <v xml:space="preserve"> </v>
      </c>
      <c r="AC121" s="640" t="str">
        <f t="shared" si="46"/>
        <v xml:space="preserve"> </v>
      </c>
      <c r="AD121" s="640" t="str">
        <f t="shared" ref="AD121:AH121" si="47">IF($D120="Savings Phase-Down",AD27," ")</f>
        <v xml:space="preserve"> </v>
      </c>
      <c r="AE121" s="640" t="str">
        <f t="shared" si="47"/>
        <v xml:space="preserve"> </v>
      </c>
      <c r="AF121" s="640" t="str">
        <f t="shared" si="47"/>
        <v xml:space="preserve"> </v>
      </c>
      <c r="AG121" s="640" t="str">
        <f t="shared" si="47"/>
        <v xml:space="preserve"> </v>
      </c>
      <c r="AH121" s="640" t="str">
        <f t="shared" si="47"/>
        <v xml:space="preserve"> </v>
      </c>
      <c r="AI121" s="693"/>
    </row>
    <row r="122" spans="2:35" hidden="1" x14ac:dyDescent="0.2">
      <c r="B122" s="591"/>
      <c r="C122" s="687"/>
      <c r="D122" s="598" t="s">
        <v>57</v>
      </c>
      <c r="E122" s="640" t="str">
        <f>IF($D120="Savings Phase-Down",E80," ")</f>
        <v xml:space="preserve"> </v>
      </c>
      <c r="F122" s="640" t="str">
        <f t="shared" ref="F122:AC122" si="48">IF($D120="Savings Phase-Down",F80," ")</f>
        <v xml:space="preserve"> </v>
      </c>
      <c r="G122" s="640" t="str">
        <f t="shared" si="48"/>
        <v xml:space="preserve"> </v>
      </c>
      <c r="H122" s="640" t="str">
        <f t="shared" si="48"/>
        <v xml:space="preserve"> </v>
      </c>
      <c r="I122" s="640" t="str">
        <f t="shared" si="48"/>
        <v xml:space="preserve"> </v>
      </c>
      <c r="J122" s="640" t="str">
        <f t="shared" si="48"/>
        <v xml:space="preserve"> </v>
      </c>
      <c r="K122" s="640" t="str">
        <f t="shared" si="48"/>
        <v xml:space="preserve"> </v>
      </c>
      <c r="L122" s="640" t="str">
        <f t="shared" si="48"/>
        <v xml:space="preserve"> </v>
      </c>
      <c r="M122" s="640" t="str">
        <f t="shared" si="48"/>
        <v xml:space="preserve"> </v>
      </c>
      <c r="N122" s="640" t="str">
        <f t="shared" si="48"/>
        <v xml:space="preserve"> </v>
      </c>
      <c r="O122" s="640" t="str">
        <f t="shared" si="48"/>
        <v xml:space="preserve"> </v>
      </c>
      <c r="P122" s="640" t="str">
        <f t="shared" si="48"/>
        <v xml:space="preserve"> </v>
      </c>
      <c r="Q122" s="640" t="str">
        <f t="shared" si="48"/>
        <v xml:space="preserve"> </v>
      </c>
      <c r="R122" s="640" t="str">
        <f t="shared" si="48"/>
        <v xml:space="preserve"> </v>
      </c>
      <c r="S122" s="640" t="str">
        <f t="shared" si="48"/>
        <v xml:space="preserve"> </v>
      </c>
      <c r="T122" s="640" t="str">
        <f t="shared" si="48"/>
        <v xml:space="preserve"> </v>
      </c>
      <c r="U122" s="640" t="str">
        <f t="shared" si="48"/>
        <v xml:space="preserve"> </v>
      </c>
      <c r="V122" s="640" t="str">
        <f t="shared" si="48"/>
        <v xml:space="preserve"> </v>
      </c>
      <c r="W122" s="640" t="str">
        <f t="shared" si="48"/>
        <v xml:space="preserve"> </v>
      </c>
      <c r="X122" s="640" t="str">
        <f t="shared" si="48"/>
        <v xml:space="preserve"> </v>
      </c>
      <c r="Y122" s="640" t="str">
        <f t="shared" si="48"/>
        <v xml:space="preserve"> </v>
      </c>
      <c r="Z122" s="640" t="str">
        <f t="shared" si="48"/>
        <v xml:space="preserve"> </v>
      </c>
      <c r="AA122" s="640" t="str">
        <f t="shared" si="48"/>
        <v xml:space="preserve"> </v>
      </c>
      <c r="AB122" s="640" t="str">
        <f t="shared" si="48"/>
        <v xml:space="preserve"> </v>
      </c>
      <c r="AC122" s="640" t="str">
        <f t="shared" si="48"/>
        <v xml:space="preserve"> </v>
      </c>
      <c r="AD122" s="640" t="str">
        <f t="shared" ref="AD122:AH122" si="49">IF($D120="Savings Phase-Down",AD80," ")</f>
        <v xml:space="preserve"> </v>
      </c>
      <c r="AE122" s="640" t="str">
        <f t="shared" si="49"/>
        <v xml:space="preserve"> </v>
      </c>
      <c r="AF122" s="640" t="str">
        <f t="shared" si="49"/>
        <v xml:space="preserve"> </v>
      </c>
      <c r="AG122" s="640" t="str">
        <f t="shared" si="49"/>
        <v xml:space="preserve"> </v>
      </c>
      <c r="AH122" s="640" t="str">
        <f t="shared" si="49"/>
        <v xml:space="preserve"> </v>
      </c>
      <c r="AI122" s="693"/>
    </row>
    <row r="123" spans="2:35" hidden="1" x14ac:dyDescent="0.2">
      <c r="B123" s="688" t="s">
        <v>138</v>
      </c>
      <c r="C123" s="687"/>
      <c r="D123" s="533"/>
      <c r="E123" s="640">
        <f t="shared" ref="E123:AC123" si="50">IFERROR(E121-E122,0)</f>
        <v>0</v>
      </c>
      <c r="F123" s="640">
        <f t="shared" si="50"/>
        <v>0</v>
      </c>
      <c r="G123" s="640">
        <f t="shared" si="50"/>
        <v>0</v>
      </c>
      <c r="H123" s="640">
        <f t="shared" si="50"/>
        <v>0</v>
      </c>
      <c r="I123" s="640">
        <f t="shared" si="50"/>
        <v>0</v>
      </c>
      <c r="J123" s="640">
        <f t="shared" si="50"/>
        <v>0</v>
      </c>
      <c r="K123" s="640">
        <f t="shared" si="50"/>
        <v>0</v>
      </c>
      <c r="L123" s="640">
        <f t="shared" si="50"/>
        <v>0</v>
      </c>
      <c r="M123" s="640">
        <f t="shared" si="50"/>
        <v>0</v>
      </c>
      <c r="N123" s="640">
        <f t="shared" si="50"/>
        <v>0</v>
      </c>
      <c r="O123" s="640">
        <f t="shared" si="50"/>
        <v>0</v>
      </c>
      <c r="P123" s="640">
        <f t="shared" si="50"/>
        <v>0</v>
      </c>
      <c r="Q123" s="640">
        <f t="shared" si="50"/>
        <v>0</v>
      </c>
      <c r="R123" s="640">
        <f t="shared" si="50"/>
        <v>0</v>
      </c>
      <c r="S123" s="640">
        <f t="shared" si="50"/>
        <v>0</v>
      </c>
      <c r="T123" s="640">
        <f t="shared" si="50"/>
        <v>0</v>
      </c>
      <c r="U123" s="640">
        <f t="shared" si="50"/>
        <v>0</v>
      </c>
      <c r="V123" s="640">
        <f t="shared" si="50"/>
        <v>0</v>
      </c>
      <c r="W123" s="640">
        <f t="shared" si="50"/>
        <v>0</v>
      </c>
      <c r="X123" s="640">
        <f t="shared" si="50"/>
        <v>0</v>
      </c>
      <c r="Y123" s="640">
        <f t="shared" si="50"/>
        <v>0</v>
      </c>
      <c r="Z123" s="640">
        <f t="shared" si="50"/>
        <v>0</v>
      </c>
      <c r="AA123" s="640">
        <f t="shared" si="50"/>
        <v>0</v>
      </c>
      <c r="AB123" s="640">
        <f t="shared" si="50"/>
        <v>0</v>
      </c>
      <c r="AC123" s="640">
        <f t="shared" si="50"/>
        <v>0</v>
      </c>
      <c r="AD123" s="640">
        <f t="shared" ref="AD123:AH123" si="51">IFERROR(AD121-AD122,0)</f>
        <v>0</v>
      </c>
      <c r="AE123" s="640">
        <f t="shared" si="51"/>
        <v>0</v>
      </c>
      <c r="AF123" s="640">
        <f t="shared" si="51"/>
        <v>0</v>
      </c>
      <c r="AG123" s="640">
        <f t="shared" si="51"/>
        <v>0</v>
      </c>
      <c r="AH123" s="640">
        <f t="shared" si="51"/>
        <v>0</v>
      </c>
      <c r="AI123" s="693"/>
    </row>
    <row r="124" spans="2:35" hidden="1" x14ac:dyDescent="0.2">
      <c r="B124" s="610" t="s">
        <v>139</v>
      </c>
      <c r="C124" s="687"/>
      <c r="D124" s="533"/>
      <c r="E124" s="689"/>
      <c r="F124" s="689"/>
      <c r="G124" s="689"/>
      <c r="H124" s="689"/>
      <c r="I124" s="689"/>
      <c r="J124" s="689"/>
      <c r="K124" s="689"/>
      <c r="L124" s="689"/>
      <c r="M124" s="689"/>
      <c r="N124" s="689"/>
      <c r="O124" s="689"/>
      <c r="P124" s="689"/>
      <c r="Q124" s="689"/>
      <c r="R124" s="689"/>
      <c r="S124" s="689"/>
      <c r="T124" s="689"/>
      <c r="U124" s="689"/>
      <c r="V124" s="689"/>
      <c r="W124" s="689"/>
      <c r="X124" s="689"/>
      <c r="Y124" s="689"/>
      <c r="Z124" s="689"/>
      <c r="AA124" s="689"/>
      <c r="AB124" s="689"/>
      <c r="AC124" s="689"/>
      <c r="AD124" s="689"/>
      <c r="AE124" s="689"/>
      <c r="AF124" s="689"/>
      <c r="AG124" s="689"/>
      <c r="AH124" s="689"/>
      <c r="AI124" s="693"/>
    </row>
    <row r="125" spans="2:35" hidden="1" x14ac:dyDescent="0.2">
      <c r="B125" s="691" t="s">
        <v>10</v>
      </c>
      <c r="C125" s="683"/>
      <c r="D125" s="691"/>
      <c r="E125" s="640">
        <f t="shared" ref="E125:AC125" si="52">IF((E123&gt;0),(1-E124)*E123,0)</f>
        <v>0</v>
      </c>
      <c r="F125" s="640">
        <f t="shared" si="52"/>
        <v>0</v>
      </c>
      <c r="G125" s="640">
        <f t="shared" si="52"/>
        <v>0</v>
      </c>
      <c r="H125" s="640">
        <f t="shared" si="52"/>
        <v>0</v>
      </c>
      <c r="I125" s="640">
        <f t="shared" si="52"/>
        <v>0</v>
      </c>
      <c r="J125" s="640">
        <f t="shared" si="52"/>
        <v>0</v>
      </c>
      <c r="K125" s="640">
        <f t="shared" si="52"/>
        <v>0</v>
      </c>
      <c r="L125" s="640">
        <f t="shared" si="52"/>
        <v>0</v>
      </c>
      <c r="M125" s="640">
        <f t="shared" si="52"/>
        <v>0</v>
      </c>
      <c r="N125" s="640">
        <f t="shared" si="52"/>
        <v>0</v>
      </c>
      <c r="O125" s="640">
        <f t="shared" si="52"/>
        <v>0</v>
      </c>
      <c r="P125" s="640">
        <f t="shared" si="52"/>
        <v>0</v>
      </c>
      <c r="Q125" s="640">
        <f t="shared" si="52"/>
        <v>0</v>
      </c>
      <c r="R125" s="640">
        <f t="shared" si="52"/>
        <v>0</v>
      </c>
      <c r="S125" s="640">
        <f t="shared" si="52"/>
        <v>0</v>
      </c>
      <c r="T125" s="640">
        <f t="shared" si="52"/>
        <v>0</v>
      </c>
      <c r="U125" s="640">
        <f t="shared" si="52"/>
        <v>0</v>
      </c>
      <c r="V125" s="640">
        <f t="shared" si="52"/>
        <v>0</v>
      </c>
      <c r="W125" s="640">
        <f t="shared" si="52"/>
        <v>0</v>
      </c>
      <c r="X125" s="640">
        <f t="shared" si="52"/>
        <v>0</v>
      </c>
      <c r="Y125" s="640">
        <f t="shared" si="52"/>
        <v>0</v>
      </c>
      <c r="Z125" s="640">
        <f t="shared" si="52"/>
        <v>0</v>
      </c>
      <c r="AA125" s="640">
        <f t="shared" si="52"/>
        <v>0</v>
      </c>
      <c r="AB125" s="640">
        <f t="shared" si="52"/>
        <v>0</v>
      </c>
      <c r="AC125" s="640">
        <f t="shared" si="52"/>
        <v>0</v>
      </c>
      <c r="AD125" s="640">
        <f t="shared" ref="AD125:AH125" si="53">IF((AD123&gt;0),(1-AD124)*AD123,0)</f>
        <v>0</v>
      </c>
      <c r="AE125" s="640">
        <f t="shared" si="53"/>
        <v>0</v>
      </c>
      <c r="AF125" s="640">
        <f t="shared" si="53"/>
        <v>0</v>
      </c>
      <c r="AG125" s="640">
        <f t="shared" si="53"/>
        <v>0</v>
      </c>
      <c r="AH125" s="640">
        <f t="shared" si="53"/>
        <v>0</v>
      </c>
      <c r="AI125" s="693"/>
    </row>
    <row r="126" spans="2:35" hidden="1" x14ac:dyDescent="0.2">
      <c r="B126" s="591"/>
      <c r="C126" s="687"/>
      <c r="D126" s="674">
        <f>'MEG Def'!$H11</f>
        <v>0</v>
      </c>
      <c r="E126" s="684"/>
      <c r="F126" s="684"/>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93"/>
    </row>
    <row r="127" spans="2:35" hidden="1" x14ac:dyDescent="0.2">
      <c r="B127" s="591" t="str">
        <f>IFERROR(VLOOKUP(C127,'MEG Def'!$A$7:$B$12,2),"")</f>
        <v/>
      </c>
      <c r="C127" s="637"/>
      <c r="D127" s="598" t="s">
        <v>56</v>
      </c>
      <c r="E127" s="640" t="str">
        <f>IF($D126="Savings Phase-Down",E31," ")</f>
        <v xml:space="preserve"> </v>
      </c>
      <c r="F127" s="640" t="str">
        <f t="shared" ref="F127:AC127" si="54">IF($D126="Savings Phase-Down",F31," ")</f>
        <v xml:space="preserve"> </v>
      </c>
      <c r="G127" s="640" t="str">
        <f t="shared" si="54"/>
        <v xml:space="preserve"> </v>
      </c>
      <c r="H127" s="640" t="str">
        <f t="shared" si="54"/>
        <v xml:space="preserve"> </v>
      </c>
      <c r="I127" s="640" t="str">
        <f t="shared" si="54"/>
        <v xml:space="preserve"> </v>
      </c>
      <c r="J127" s="640" t="str">
        <f t="shared" si="54"/>
        <v xml:space="preserve"> </v>
      </c>
      <c r="K127" s="640" t="str">
        <f t="shared" si="54"/>
        <v xml:space="preserve"> </v>
      </c>
      <c r="L127" s="640" t="str">
        <f t="shared" si="54"/>
        <v xml:space="preserve"> </v>
      </c>
      <c r="M127" s="640" t="str">
        <f t="shared" si="54"/>
        <v xml:space="preserve"> </v>
      </c>
      <c r="N127" s="640" t="str">
        <f t="shared" si="54"/>
        <v xml:space="preserve"> </v>
      </c>
      <c r="O127" s="640" t="str">
        <f t="shared" si="54"/>
        <v xml:space="preserve"> </v>
      </c>
      <c r="P127" s="640" t="str">
        <f t="shared" si="54"/>
        <v xml:space="preserve"> </v>
      </c>
      <c r="Q127" s="640" t="str">
        <f t="shared" si="54"/>
        <v xml:space="preserve"> </v>
      </c>
      <c r="R127" s="640" t="str">
        <f t="shared" si="54"/>
        <v xml:space="preserve"> </v>
      </c>
      <c r="S127" s="640" t="str">
        <f t="shared" si="54"/>
        <v xml:space="preserve"> </v>
      </c>
      <c r="T127" s="640" t="str">
        <f t="shared" si="54"/>
        <v xml:space="preserve"> </v>
      </c>
      <c r="U127" s="640" t="str">
        <f t="shared" si="54"/>
        <v xml:space="preserve"> </v>
      </c>
      <c r="V127" s="640" t="str">
        <f t="shared" si="54"/>
        <v xml:space="preserve"> </v>
      </c>
      <c r="W127" s="640" t="str">
        <f t="shared" si="54"/>
        <v xml:space="preserve"> </v>
      </c>
      <c r="X127" s="640" t="str">
        <f t="shared" si="54"/>
        <v xml:space="preserve"> </v>
      </c>
      <c r="Y127" s="640" t="str">
        <f t="shared" si="54"/>
        <v xml:space="preserve"> </v>
      </c>
      <c r="Z127" s="640" t="str">
        <f t="shared" si="54"/>
        <v xml:space="preserve"> </v>
      </c>
      <c r="AA127" s="640" t="str">
        <f t="shared" si="54"/>
        <v xml:space="preserve"> </v>
      </c>
      <c r="AB127" s="640" t="str">
        <f t="shared" si="54"/>
        <v xml:space="preserve"> </v>
      </c>
      <c r="AC127" s="640" t="str">
        <f t="shared" si="54"/>
        <v xml:space="preserve"> </v>
      </c>
      <c r="AD127" s="640" t="str">
        <f t="shared" ref="AD127:AH127" si="55">IF($D126="Savings Phase-Down",AD31," ")</f>
        <v xml:space="preserve"> </v>
      </c>
      <c r="AE127" s="640" t="str">
        <f t="shared" si="55"/>
        <v xml:space="preserve"> </v>
      </c>
      <c r="AF127" s="640" t="str">
        <f t="shared" si="55"/>
        <v xml:space="preserve"> </v>
      </c>
      <c r="AG127" s="640" t="str">
        <f t="shared" si="55"/>
        <v xml:space="preserve"> </v>
      </c>
      <c r="AH127" s="640" t="str">
        <f t="shared" si="55"/>
        <v xml:space="preserve"> </v>
      </c>
      <c r="AI127" s="693"/>
    </row>
    <row r="128" spans="2:35" hidden="1" x14ac:dyDescent="0.2">
      <c r="B128" s="591"/>
      <c r="C128" s="687"/>
      <c r="D128" s="598" t="s">
        <v>57</v>
      </c>
      <c r="E128" s="640" t="str">
        <f>IF($D126="Savings Phase-Down",E81," ")</f>
        <v xml:space="preserve"> </v>
      </c>
      <c r="F128" s="640" t="str">
        <f t="shared" ref="F128:AC128" si="56">IF($D126="Savings Phase-Down",F81," ")</f>
        <v xml:space="preserve"> </v>
      </c>
      <c r="G128" s="640" t="str">
        <f t="shared" si="56"/>
        <v xml:space="preserve"> </v>
      </c>
      <c r="H128" s="640" t="str">
        <f t="shared" si="56"/>
        <v xml:space="preserve"> </v>
      </c>
      <c r="I128" s="640" t="str">
        <f t="shared" si="56"/>
        <v xml:space="preserve"> </v>
      </c>
      <c r="J128" s="640" t="str">
        <f t="shared" si="56"/>
        <v xml:space="preserve"> </v>
      </c>
      <c r="K128" s="640" t="str">
        <f t="shared" si="56"/>
        <v xml:space="preserve"> </v>
      </c>
      <c r="L128" s="640" t="str">
        <f t="shared" si="56"/>
        <v xml:space="preserve"> </v>
      </c>
      <c r="M128" s="640" t="str">
        <f t="shared" si="56"/>
        <v xml:space="preserve"> </v>
      </c>
      <c r="N128" s="640" t="str">
        <f t="shared" si="56"/>
        <v xml:space="preserve"> </v>
      </c>
      <c r="O128" s="640" t="str">
        <f t="shared" si="56"/>
        <v xml:space="preserve"> </v>
      </c>
      <c r="P128" s="640" t="str">
        <f t="shared" si="56"/>
        <v xml:space="preserve"> </v>
      </c>
      <c r="Q128" s="640" t="str">
        <f t="shared" si="56"/>
        <v xml:space="preserve"> </v>
      </c>
      <c r="R128" s="640" t="str">
        <f t="shared" si="56"/>
        <v xml:space="preserve"> </v>
      </c>
      <c r="S128" s="640" t="str">
        <f t="shared" si="56"/>
        <v xml:space="preserve"> </v>
      </c>
      <c r="T128" s="640" t="str">
        <f t="shared" si="56"/>
        <v xml:space="preserve"> </v>
      </c>
      <c r="U128" s="640" t="str">
        <f t="shared" si="56"/>
        <v xml:space="preserve"> </v>
      </c>
      <c r="V128" s="640" t="str">
        <f t="shared" si="56"/>
        <v xml:space="preserve"> </v>
      </c>
      <c r="W128" s="640" t="str">
        <f t="shared" si="56"/>
        <v xml:space="preserve"> </v>
      </c>
      <c r="X128" s="640" t="str">
        <f t="shared" si="56"/>
        <v xml:space="preserve"> </v>
      </c>
      <c r="Y128" s="640" t="str">
        <f t="shared" si="56"/>
        <v xml:space="preserve"> </v>
      </c>
      <c r="Z128" s="640" t="str">
        <f t="shared" si="56"/>
        <v xml:space="preserve"> </v>
      </c>
      <c r="AA128" s="640" t="str">
        <f t="shared" si="56"/>
        <v xml:space="preserve"> </v>
      </c>
      <c r="AB128" s="640" t="str">
        <f t="shared" si="56"/>
        <v xml:space="preserve"> </v>
      </c>
      <c r="AC128" s="640" t="str">
        <f t="shared" si="56"/>
        <v xml:space="preserve"> </v>
      </c>
      <c r="AD128" s="640" t="str">
        <f t="shared" ref="AD128:AH128" si="57">IF($D126="Savings Phase-Down",AD81," ")</f>
        <v xml:space="preserve"> </v>
      </c>
      <c r="AE128" s="640" t="str">
        <f t="shared" si="57"/>
        <v xml:space="preserve"> </v>
      </c>
      <c r="AF128" s="640" t="str">
        <f t="shared" si="57"/>
        <v xml:space="preserve"> </v>
      </c>
      <c r="AG128" s="640" t="str">
        <f t="shared" si="57"/>
        <v xml:space="preserve"> </v>
      </c>
      <c r="AH128" s="640" t="str">
        <f t="shared" si="57"/>
        <v xml:space="preserve"> </v>
      </c>
      <c r="AI128" s="693"/>
    </row>
    <row r="129" spans="2:35" hidden="1" x14ac:dyDescent="0.2">
      <c r="B129" s="688" t="s">
        <v>138</v>
      </c>
      <c r="C129" s="687"/>
      <c r="D129" s="533"/>
      <c r="E129" s="640">
        <f t="shared" ref="E129:AC129" si="58">IFERROR(E127-E128,0)</f>
        <v>0</v>
      </c>
      <c r="F129" s="640">
        <f t="shared" si="58"/>
        <v>0</v>
      </c>
      <c r="G129" s="640">
        <f t="shared" si="58"/>
        <v>0</v>
      </c>
      <c r="H129" s="640">
        <f t="shared" si="58"/>
        <v>0</v>
      </c>
      <c r="I129" s="640">
        <f t="shared" si="58"/>
        <v>0</v>
      </c>
      <c r="J129" s="640">
        <f t="shared" si="58"/>
        <v>0</v>
      </c>
      <c r="K129" s="640">
        <f t="shared" si="58"/>
        <v>0</v>
      </c>
      <c r="L129" s="640">
        <f t="shared" si="58"/>
        <v>0</v>
      </c>
      <c r="M129" s="640">
        <f t="shared" si="58"/>
        <v>0</v>
      </c>
      <c r="N129" s="640">
        <f t="shared" si="58"/>
        <v>0</v>
      </c>
      <c r="O129" s="640">
        <f t="shared" si="58"/>
        <v>0</v>
      </c>
      <c r="P129" s="640">
        <f t="shared" si="58"/>
        <v>0</v>
      </c>
      <c r="Q129" s="640">
        <f t="shared" si="58"/>
        <v>0</v>
      </c>
      <c r="R129" s="640">
        <f t="shared" si="58"/>
        <v>0</v>
      </c>
      <c r="S129" s="640">
        <f t="shared" si="58"/>
        <v>0</v>
      </c>
      <c r="T129" s="640">
        <f t="shared" si="58"/>
        <v>0</v>
      </c>
      <c r="U129" s="640">
        <f t="shared" si="58"/>
        <v>0</v>
      </c>
      <c r="V129" s="640">
        <f t="shared" si="58"/>
        <v>0</v>
      </c>
      <c r="W129" s="640">
        <f t="shared" si="58"/>
        <v>0</v>
      </c>
      <c r="X129" s="640">
        <f t="shared" si="58"/>
        <v>0</v>
      </c>
      <c r="Y129" s="640">
        <f t="shared" si="58"/>
        <v>0</v>
      </c>
      <c r="Z129" s="640">
        <f t="shared" si="58"/>
        <v>0</v>
      </c>
      <c r="AA129" s="640">
        <f t="shared" si="58"/>
        <v>0</v>
      </c>
      <c r="AB129" s="640">
        <f t="shared" si="58"/>
        <v>0</v>
      </c>
      <c r="AC129" s="640">
        <f t="shared" si="58"/>
        <v>0</v>
      </c>
      <c r="AD129" s="640">
        <f t="shared" ref="AD129:AH129" si="59">IFERROR(AD127-AD128,0)</f>
        <v>0</v>
      </c>
      <c r="AE129" s="640">
        <f t="shared" si="59"/>
        <v>0</v>
      </c>
      <c r="AF129" s="640">
        <f t="shared" si="59"/>
        <v>0</v>
      </c>
      <c r="AG129" s="640">
        <f t="shared" si="59"/>
        <v>0</v>
      </c>
      <c r="AH129" s="640">
        <f t="shared" si="59"/>
        <v>0</v>
      </c>
      <c r="AI129" s="693"/>
    </row>
    <row r="130" spans="2:35" hidden="1" x14ac:dyDescent="0.2">
      <c r="B130" s="610" t="s">
        <v>139</v>
      </c>
      <c r="C130" s="687"/>
      <c r="D130" s="533"/>
      <c r="E130" s="689"/>
      <c r="F130" s="689"/>
      <c r="G130" s="689"/>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93"/>
    </row>
    <row r="131" spans="2:35" hidden="1" x14ac:dyDescent="0.2">
      <c r="B131" s="691" t="s">
        <v>10</v>
      </c>
      <c r="C131" s="683"/>
      <c r="D131" s="691"/>
      <c r="E131" s="640">
        <f t="shared" ref="E131:AC131" si="60">IF((E129&gt;0),(1-E130)*E129,0)</f>
        <v>0</v>
      </c>
      <c r="F131" s="640">
        <f t="shared" si="60"/>
        <v>0</v>
      </c>
      <c r="G131" s="640">
        <f t="shared" si="60"/>
        <v>0</v>
      </c>
      <c r="H131" s="640">
        <f t="shared" si="60"/>
        <v>0</v>
      </c>
      <c r="I131" s="640">
        <f t="shared" si="60"/>
        <v>0</v>
      </c>
      <c r="J131" s="640">
        <f t="shared" si="60"/>
        <v>0</v>
      </c>
      <c r="K131" s="640">
        <f t="shared" si="60"/>
        <v>0</v>
      </c>
      <c r="L131" s="640">
        <f t="shared" si="60"/>
        <v>0</v>
      </c>
      <c r="M131" s="640">
        <f t="shared" si="60"/>
        <v>0</v>
      </c>
      <c r="N131" s="640">
        <f t="shared" si="60"/>
        <v>0</v>
      </c>
      <c r="O131" s="640">
        <f t="shared" si="60"/>
        <v>0</v>
      </c>
      <c r="P131" s="640">
        <f t="shared" si="60"/>
        <v>0</v>
      </c>
      <c r="Q131" s="640">
        <f t="shared" si="60"/>
        <v>0</v>
      </c>
      <c r="R131" s="640">
        <f t="shared" si="60"/>
        <v>0</v>
      </c>
      <c r="S131" s="640">
        <f t="shared" si="60"/>
        <v>0</v>
      </c>
      <c r="T131" s="640">
        <f t="shared" si="60"/>
        <v>0</v>
      </c>
      <c r="U131" s="640">
        <f t="shared" si="60"/>
        <v>0</v>
      </c>
      <c r="V131" s="640">
        <f t="shared" si="60"/>
        <v>0</v>
      </c>
      <c r="W131" s="640">
        <f t="shared" si="60"/>
        <v>0</v>
      </c>
      <c r="X131" s="640">
        <f t="shared" si="60"/>
        <v>0</v>
      </c>
      <c r="Y131" s="640">
        <f t="shared" si="60"/>
        <v>0</v>
      </c>
      <c r="Z131" s="640">
        <f t="shared" si="60"/>
        <v>0</v>
      </c>
      <c r="AA131" s="640">
        <f t="shared" si="60"/>
        <v>0</v>
      </c>
      <c r="AB131" s="640">
        <f t="shared" si="60"/>
        <v>0</v>
      </c>
      <c r="AC131" s="640">
        <f t="shared" si="60"/>
        <v>0</v>
      </c>
      <c r="AD131" s="640">
        <f t="shared" ref="AD131:AH131" si="61">IF((AD129&gt;0),(1-AD130)*AD129,0)</f>
        <v>0</v>
      </c>
      <c r="AE131" s="640">
        <f t="shared" si="61"/>
        <v>0</v>
      </c>
      <c r="AF131" s="640">
        <f t="shared" si="61"/>
        <v>0</v>
      </c>
      <c r="AG131" s="640">
        <f t="shared" si="61"/>
        <v>0</v>
      </c>
      <c r="AH131" s="640">
        <f t="shared" si="61"/>
        <v>0</v>
      </c>
      <c r="AI131" s="693"/>
    </row>
    <row r="132" spans="2:35" ht="13.5" hidden="1" thickBot="1" x14ac:dyDescent="0.25">
      <c r="B132" s="624"/>
      <c r="C132" s="687"/>
      <c r="D132" s="533"/>
      <c r="E132" s="640"/>
      <c r="F132" s="640"/>
      <c r="G132" s="640"/>
      <c r="H132" s="640"/>
      <c r="I132" s="640"/>
      <c r="J132" s="640"/>
      <c r="K132" s="640"/>
      <c r="L132" s="640"/>
      <c r="M132" s="640"/>
      <c r="N132" s="640"/>
      <c r="O132" s="640"/>
      <c r="P132" s="640"/>
      <c r="Q132" s="640"/>
      <c r="R132" s="640"/>
      <c r="S132" s="640"/>
      <c r="T132" s="640"/>
      <c r="U132" s="640"/>
      <c r="V132" s="640"/>
      <c r="W132" s="640"/>
      <c r="X132" s="640"/>
      <c r="Y132" s="640"/>
      <c r="Z132" s="640"/>
      <c r="AA132" s="640"/>
      <c r="AB132" s="640"/>
      <c r="AC132" s="640"/>
      <c r="AD132" s="640"/>
      <c r="AE132" s="640"/>
      <c r="AF132" s="640"/>
      <c r="AG132" s="640"/>
      <c r="AH132" s="640"/>
      <c r="AI132" s="693"/>
    </row>
    <row r="133" spans="2:35" s="544" customFormat="1" ht="13.5" hidden="1" thickBot="1" x14ac:dyDescent="0.25">
      <c r="B133" s="694" t="s">
        <v>78</v>
      </c>
      <c r="C133" s="695"/>
      <c r="D133" s="694"/>
      <c r="E133" s="676">
        <f>IF(AND(E$12&gt;='Summary TC'!$C4,E$12&lt;='Summary TC'!$C5),SUMIF($B100:$B132,"Savings Reduction",E100:E132),0)</f>
        <v>0</v>
      </c>
      <c r="F133" s="676">
        <f>IF(AND(F$12&gt;='Summary TC'!$C4,F$12&lt;='Summary TC'!$C5),SUMIF($B100:$B132,"Savings Reduction",F100:F132),0)</f>
        <v>0</v>
      </c>
      <c r="G133" s="676">
        <f>IF(AND(G$12&gt;='Summary TC'!$C4,G$12&lt;='Summary TC'!$C5),SUMIF($B100:$B132,"Savings Reduction",G100:G132),0)</f>
        <v>0</v>
      </c>
      <c r="H133" s="676">
        <f>IF(AND(H$12&gt;='Summary TC'!$C4,H$12&lt;='Summary TC'!$C5),SUMIF($B100:$B132,"Savings Reduction",H100:H132),0)</f>
        <v>0</v>
      </c>
      <c r="I133" s="676">
        <f>IF(AND(I$12&gt;='Summary TC'!$C4,I$12&lt;='Summary TC'!$C5),SUMIF($B100:$B132,"Savings Reduction",I100:I132),0)</f>
        <v>0</v>
      </c>
      <c r="J133" s="676">
        <f>IF(AND(J$12&gt;='Summary TC'!$C4,J$12&lt;='Summary TC'!$C5),SUMIF($B100:$B132,"Savings Reduction",J100:J132),0)</f>
        <v>0</v>
      </c>
      <c r="K133" s="676">
        <f>IF(AND(K$12&gt;='Summary TC'!$C4,K$12&lt;='Summary TC'!$C5),SUMIF($B100:$B132,"Savings Reduction",K100:K132),0)</f>
        <v>0</v>
      </c>
      <c r="L133" s="676">
        <f>IF(AND(L$12&gt;='Summary TC'!$C4,L$12&lt;='Summary TC'!$C5),SUMIF($B100:$B132,"Savings Reduction",L100:L132),0)</f>
        <v>0</v>
      </c>
      <c r="M133" s="676">
        <f>IF(AND(M$12&gt;='Summary TC'!$C4,M$12&lt;='Summary TC'!$C5),SUMIF($B100:$B132,"Savings Reduction",M100:M132),0)</f>
        <v>0</v>
      </c>
      <c r="N133" s="676">
        <f>IF(AND(N$12&gt;='Summary TC'!$C4,N$12&lt;='Summary TC'!$C5),SUMIF($B100:$B132,"Savings Reduction",N100:N132),0)</f>
        <v>0</v>
      </c>
      <c r="O133" s="676">
        <f>IF(AND(O$12&gt;='Summary TC'!$C4,O$12&lt;='Summary TC'!$C5),SUMIF($B100:$B132,"Savings Reduction",O100:O132),0)</f>
        <v>0</v>
      </c>
      <c r="P133" s="676">
        <f>IF(AND(P$12&gt;='Summary TC'!$C4,P$12&lt;='Summary TC'!$C5),SUMIF($B100:$B132,"Savings Reduction",P100:P132),0)</f>
        <v>0</v>
      </c>
      <c r="Q133" s="676">
        <f>IF(AND(Q$12&gt;='Summary TC'!$C4,Q$12&lt;='Summary TC'!$C5),SUMIF($B100:$B132,"Savings Reduction",Q100:Q132),0)</f>
        <v>0</v>
      </c>
      <c r="R133" s="676">
        <f>IF(AND(R$12&gt;='Summary TC'!$C4,R$12&lt;='Summary TC'!$C5),SUMIF($B100:$B132,"Savings Reduction",R100:R132),0)</f>
        <v>0</v>
      </c>
      <c r="S133" s="676">
        <f>IF(AND(S$12&gt;='Summary TC'!$C4,S$12&lt;='Summary TC'!$C5),SUMIF($B100:$B132,"Savings Reduction",S100:S132),0)</f>
        <v>0</v>
      </c>
      <c r="T133" s="676">
        <f>IF(AND(T$12&gt;='Summary TC'!$C4,T$12&lt;='Summary TC'!$C5),SUMIF($B100:$B132,"Savings Reduction",T100:T132),0)</f>
        <v>0</v>
      </c>
      <c r="U133" s="676">
        <f>IF(AND(U$12&gt;='Summary TC'!$C4,U$12&lt;='Summary TC'!$C5),SUMIF($B100:$B132,"Savings Reduction",U100:U132),0)</f>
        <v>0</v>
      </c>
      <c r="V133" s="676">
        <f>IF(AND(V$12&gt;='Summary TC'!$C4,V$12&lt;='Summary TC'!$C5),SUMIF($B100:$B132,"Savings Reduction",V100:V132),0)</f>
        <v>0</v>
      </c>
      <c r="W133" s="676">
        <f>IF(AND(W$12&gt;='Summary TC'!$C4,W$12&lt;='Summary TC'!$C5),SUMIF($B100:$B132,"Savings Reduction",W100:W132),0)</f>
        <v>0</v>
      </c>
      <c r="X133" s="676">
        <f>IF(AND(X$12&gt;='Summary TC'!$C4,X$12&lt;='Summary TC'!$C5),SUMIF($B100:$B132,"Savings Reduction",X100:X132),0)</f>
        <v>0</v>
      </c>
      <c r="Y133" s="676">
        <f>IF(AND(Y$12&gt;='Summary TC'!$C4,Y$12&lt;='Summary TC'!$C5),SUMIF($B100:$B132,"Savings Reduction",Y100:Y132),0)</f>
        <v>0</v>
      </c>
      <c r="Z133" s="676">
        <f>IF(AND(Z$12&gt;='Summary TC'!$C4,Z$12&lt;='Summary TC'!$C5),SUMIF($B100:$B132,"Savings Reduction",Z100:Z132),0)</f>
        <v>0</v>
      </c>
      <c r="AA133" s="676">
        <f>IF(AND(AA$12&gt;='Summary TC'!$C4,AA$12&lt;='Summary TC'!$C5),SUMIF($B100:$B132,"Savings Reduction",AA100:AA132),0)</f>
        <v>0</v>
      </c>
      <c r="AB133" s="676">
        <f>IF(AND(AB$12&gt;='Summary TC'!$C4,AB$12&lt;='Summary TC'!$C5),SUMIF($B100:$B132,"Savings Reduction",AB100:AB132),0)</f>
        <v>0</v>
      </c>
      <c r="AC133" s="676">
        <f>IF(AND(AC$12&gt;='Summary TC'!$C4,AC$12&lt;='Summary TC'!$C5),SUMIF($B100:$B132,"Savings Reduction",AC100:AC132),0)</f>
        <v>0</v>
      </c>
      <c r="AD133" s="676">
        <f>IF(AND(AD$12&gt;='Summary TC'!$C4,AD$12&lt;='Summary TC'!$C5),SUMIF($B100:$B132,"Savings Reduction",AD100:AD132),0)</f>
        <v>0</v>
      </c>
      <c r="AE133" s="676">
        <f>IF(AND(AE$12&gt;='Summary TC'!$C4,AE$12&lt;='Summary TC'!$C5),SUMIF($B100:$B132,"Savings Reduction",AE100:AE132),0)</f>
        <v>0</v>
      </c>
      <c r="AF133" s="676">
        <f>IF(AND(AF$12&gt;='Summary TC'!$C4,AF$12&lt;='Summary TC'!$C5),SUMIF($B100:$B132,"Savings Reduction",AF100:AF132),0)</f>
        <v>0</v>
      </c>
      <c r="AG133" s="676">
        <f>IF(AND(AG$12&gt;='Summary TC'!$C4,AG$12&lt;='Summary TC'!$C5),SUMIF($B100:$B132,"Savings Reduction",AG100:AG132),0)</f>
        <v>0</v>
      </c>
      <c r="AH133" s="676">
        <f>IF(AND(AH$12&gt;='Summary TC'!$C4,AH$12&lt;='Summary TC'!$C5),SUMIF($B100:$B132,"Savings Reduction",AH100:AH132),0)</f>
        <v>0</v>
      </c>
      <c r="AI133" s="669">
        <f>SUM(E133:AH133)</f>
        <v>0</v>
      </c>
    </row>
    <row r="134" spans="2:35" hidden="1" x14ac:dyDescent="0.2">
      <c r="B134" s="696"/>
      <c r="D134" s="696"/>
      <c r="E134" s="697"/>
      <c r="F134" s="697"/>
      <c r="G134" s="697"/>
      <c r="H134" s="697"/>
      <c r="I134" s="697"/>
      <c r="J134" s="697"/>
      <c r="K134" s="697"/>
      <c r="L134" s="697"/>
      <c r="M134" s="697"/>
      <c r="N134" s="697"/>
      <c r="O134" s="697"/>
      <c r="P134" s="697"/>
      <c r="Q134" s="697"/>
      <c r="R134" s="697"/>
      <c r="S134" s="697"/>
      <c r="T134" s="697"/>
      <c r="U134" s="697"/>
      <c r="V134" s="697"/>
      <c r="W134" s="697"/>
      <c r="X134" s="697"/>
      <c r="Y134" s="697"/>
      <c r="Z134" s="697"/>
      <c r="AA134" s="697"/>
      <c r="AB134" s="697"/>
      <c r="AC134" s="697"/>
      <c r="AD134" s="697"/>
      <c r="AE134" s="697"/>
      <c r="AF134" s="697"/>
      <c r="AG134" s="697"/>
      <c r="AH134" s="697"/>
      <c r="AI134" s="697"/>
    </row>
    <row r="135" spans="2:35" ht="13.5" thickBot="1" x14ac:dyDescent="0.25">
      <c r="B135" s="429"/>
    </row>
    <row r="136" spans="2:35" x14ac:dyDescent="0.2">
      <c r="B136" s="698" t="s">
        <v>23</v>
      </c>
      <c r="C136" s="565"/>
      <c r="D136" s="699"/>
      <c r="E136" s="700">
        <f>E71-E97-E133</f>
        <v>0</v>
      </c>
      <c r="F136" s="701">
        <f t="shared" ref="F136:AC136" si="62">F71-F97-F133</f>
        <v>0</v>
      </c>
      <c r="G136" s="701">
        <f t="shared" si="62"/>
        <v>0</v>
      </c>
      <c r="H136" s="701">
        <f t="shared" si="62"/>
        <v>0</v>
      </c>
      <c r="I136" s="701">
        <f t="shared" si="62"/>
        <v>0</v>
      </c>
      <c r="J136" s="701">
        <f t="shared" si="62"/>
        <v>0</v>
      </c>
      <c r="K136" s="701">
        <f t="shared" si="62"/>
        <v>0</v>
      </c>
      <c r="L136" s="701">
        <f t="shared" si="62"/>
        <v>0</v>
      </c>
      <c r="M136" s="701">
        <f t="shared" si="62"/>
        <v>0</v>
      </c>
      <c r="N136" s="701">
        <f t="shared" si="62"/>
        <v>0</v>
      </c>
      <c r="O136" s="701">
        <f t="shared" si="62"/>
        <v>0</v>
      </c>
      <c r="P136" s="701">
        <f t="shared" si="62"/>
        <v>0</v>
      </c>
      <c r="Q136" s="701">
        <f t="shared" si="62"/>
        <v>0</v>
      </c>
      <c r="R136" s="701">
        <f t="shared" si="62"/>
        <v>0</v>
      </c>
      <c r="S136" s="701">
        <f t="shared" si="62"/>
        <v>0</v>
      </c>
      <c r="T136" s="701">
        <f t="shared" si="62"/>
        <v>0</v>
      </c>
      <c r="U136" s="701">
        <f t="shared" si="62"/>
        <v>0</v>
      </c>
      <c r="V136" s="701">
        <f t="shared" si="62"/>
        <v>0</v>
      </c>
      <c r="W136" s="701">
        <f t="shared" si="62"/>
        <v>0</v>
      </c>
      <c r="X136" s="701">
        <f t="shared" si="62"/>
        <v>0</v>
      </c>
      <c r="Y136" s="701">
        <f t="shared" si="62"/>
        <v>0</v>
      </c>
      <c r="Z136" s="701">
        <f t="shared" si="62"/>
        <v>0</v>
      </c>
      <c r="AA136" s="701">
        <f t="shared" si="62"/>
        <v>0</v>
      </c>
      <c r="AB136" s="701">
        <f t="shared" si="62"/>
        <v>0</v>
      </c>
      <c r="AC136" s="701">
        <f t="shared" si="62"/>
        <v>0</v>
      </c>
      <c r="AD136" s="701">
        <f t="shared" ref="AD136:AH136" si="63">AD71-AD97-AD133</f>
        <v>0</v>
      </c>
      <c r="AE136" s="701">
        <f t="shared" si="63"/>
        <v>0</v>
      </c>
      <c r="AF136" s="701">
        <f t="shared" si="63"/>
        <v>0</v>
      </c>
      <c r="AG136" s="701">
        <f t="shared" si="63"/>
        <v>0</v>
      </c>
      <c r="AH136" s="702">
        <f t="shared" si="63"/>
        <v>0</v>
      </c>
      <c r="AI136" s="703">
        <f>AI71-AI97-AI133</f>
        <v>0</v>
      </c>
    </row>
    <row r="137" spans="2:35" x14ac:dyDescent="0.2">
      <c r="B137" s="598" t="s">
        <v>143</v>
      </c>
      <c r="C137" s="637"/>
      <c r="D137" s="704"/>
      <c r="E137" s="705"/>
      <c r="F137" s="706"/>
      <c r="G137" s="706"/>
      <c r="H137" s="706"/>
      <c r="I137" s="706"/>
      <c r="J137" s="706"/>
      <c r="K137" s="706"/>
      <c r="L137" s="706"/>
      <c r="M137" s="706"/>
      <c r="N137" s="706"/>
      <c r="O137" s="706"/>
      <c r="P137" s="706"/>
      <c r="Q137" s="706"/>
      <c r="R137" s="706"/>
      <c r="S137" s="706"/>
      <c r="T137" s="706"/>
      <c r="U137" s="706"/>
      <c r="V137" s="706"/>
      <c r="W137" s="706"/>
      <c r="X137" s="706"/>
      <c r="Y137" s="706"/>
      <c r="Z137" s="706"/>
      <c r="AA137" s="706"/>
      <c r="AB137" s="706"/>
      <c r="AC137" s="706"/>
      <c r="AD137" s="706"/>
      <c r="AE137" s="706"/>
      <c r="AF137" s="706"/>
      <c r="AG137" s="706"/>
      <c r="AH137" s="707"/>
      <c r="AI137" s="708">
        <f>MIN(AI199,0)+MIN(AI255,0)</f>
        <v>0</v>
      </c>
    </row>
    <row r="138" spans="2:35" x14ac:dyDescent="0.2">
      <c r="B138" s="591" t="s">
        <v>142</v>
      </c>
      <c r="C138" s="637"/>
      <c r="D138" s="704"/>
      <c r="E138" s="238"/>
      <c r="F138" s="377"/>
      <c r="G138" s="377"/>
      <c r="H138" s="377"/>
      <c r="I138" s="377"/>
      <c r="J138" s="709"/>
      <c r="K138" s="709"/>
      <c r="L138" s="709"/>
      <c r="M138" s="709"/>
      <c r="N138" s="709"/>
      <c r="O138" s="709"/>
      <c r="P138" s="709"/>
      <c r="Q138" s="709"/>
      <c r="R138" s="709"/>
      <c r="S138" s="709"/>
      <c r="T138" s="709"/>
      <c r="U138" s="709"/>
      <c r="V138" s="709"/>
      <c r="W138" s="709"/>
      <c r="X138" s="709"/>
      <c r="Y138" s="709"/>
      <c r="Z138" s="709"/>
      <c r="AA138" s="709"/>
      <c r="AB138" s="709"/>
      <c r="AC138" s="709"/>
      <c r="AD138" s="709"/>
      <c r="AE138" s="709"/>
      <c r="AF138" s="709"/>
      <c r="AG138" s="709"/>
      <c r="AH138" s="710"/>
      <c r="AI138" s="708">
        <f>SUM(E138:AH138)</f>
        <v>0</v>
      </c>
    </row>
    <row r="139" spans="2:35" x14ac:dyDescent="0.2">
      <c r="B139" s="591" t="s">
        <v>144</v>
      </c>
      <c r="C139" s="637"/>
      <c r="D139" s="704"/>
      <c r="E139" s="238"/>
      <c r="F139" s="377"/>
      <c r="G139" s="377"/>
      <c r="H139" s="377"/>
      <c r="I139" s="377"/>
      <c r="J139" s="709"/>
      <c r="K139" s="709"/>
      <c r="L139" s="709"/>
      <c r="M139" s="709"/>
      <c r="N139" s="709"/>
      <c r="O139" s="709"/>
      <c r="P139" s="709"/>
      <c r="Q139" s="709"/>
      <c r="R139" s="709"/>
      <c r="S139" s="709"/>
      <c r="T139" s="709"/>
      <c r="U139" s="709"/>
      <c r="V139" s="709"/>
      <c r="W139" s="709"/>
      <c r="X139" s="709"/>
      <c r="Y139" s="709"/>
      <c r="Z139" s="709"/>
      <c r="AA139" s="709"/>
      <c r="AB139" s="709"/>
      <c r="AC139" s="709"/>
      <c r="AD139" s="709"/>
      <c r="AE139" s="709"/>
      <c r="AF139" s="709"/>
      <c r="AG139" s="709"/>
      <c r="AH139" s="710"/>
      <c r="AI139" s="708">
        <f>SUM(E139:AH139)</f>
        <v>0</v>
      </c>
    </row>
    <row r="140" spans="2:35" x14ac:dyDescent="0.2">
      <c r="B140" s="598" t="s">
        <v>145</v>
      </c>
      <c r="C140" s="637"/>
      <c r="D140" s="704"/>
      <c r="E140" s="705"/>
      <c r="F140" s="706"/>
      <c r="G140" s="706"/>
      <c r="H140" s="706"/>
      <c r="I140" s="706"/>
      <c r="J140" s="706"/>
      <c r="K140" s="706"/>
      <c r="L140" s="706"/>
      <c r="M140" s="706"/>
      <c r="N140" s="706"/>
      <c r="O140" s="706"/>
      <c r="P140" s="706"/>
      <c r="Q140" s="706"/>
      <c r="R140" s="706"/>
      <c r="S140" s="706"/>
      <c r="T140" s="706"/>
      <c r="U140" s="706"/>
      <c r="V140" s="706"/>
      <c r="W140" s="706"/>
      <c r="X140" s="706"/>
      <c r="Y140" s="706"/>
      <c r="Z140" s="706"/>
      <c r="AA140" s="706"/>
      <c r="AB140" s="706"/>
      <c r="AC140" s="706"/>
      <c r="AD140" s="706"/>
      <c r="AE140" s="706"/>
      <c r="AF140" s="706"/>
      <c r="AG140" s="706"/>
      <c r="AH140" s="707"/>
      <c r="AI140" s="711"/>
    </row>
    <row r="141" spans="2:35" ht="13.5" thickBot="1" x14ac:dyDescent="0.25">
      <c r="B141" s="712" t="s">
        <v>24</v>
      </c>
      <c r="C141" s="713"/>
      <c r="D141" s="714"/>
      <c r="E141" s="715"/>
      <c r="F141" s="716"/>
      <c r="G141" s="716"/>
      <c r="H141" s="716"/>
      <c r="I141" s="716"/>
      <c r="J141" s="716"/>
      <c r="K141" s="716"/>
      <c r="L141" s="716"/>
      <c r="M141" s="716"/>
      <c r="N141" s="716"/>
      <c r="O141" s="716"/>
      <c r="P141" s="716"/>
      <c r="Q141" s="716"/>
      <c r="R141" s="716"/>
      <c r="S141" s="716"/>
      <c r="T141" s="716"/>
      <c r="U141" s="716"/>
      <c r="V141" s="716"/>
      <c r="W141" s="716"/>
      <c r="X141" s="716"/>
      <c r="Y141" s="716"/>
      <c r="Z141" s="716"/>
      <c r="AA141" s="716"/>
      <c r="AB141" s="716"/>
      <c r="AC141" s="716"/>
      <c r="AD141" s="716"/>
      <c r="AE141" s="716"/>
      <c r="AF141" s="716"/>
      <c r="AG141" s="716"/>
      <c r="AH141" s="717"/>
      <c r="AI141" s="718">
        <f>SUM(AI136:AI140)</f>
        <v>0</v>
      </c>
    </row>
    <row r="142" spans="2:35" x14ac:dyDescent="0.2">
      <c r="B142" s="429"/>
    </row>
    <row r="143" spans="2:35" ht="13.5" hidden="1" thickBot="1" x14ac:dyDescent="0.25">
      <c r="B143" s="453" t="s">
        <v>32</v>
      </c>
      <c r="C143" s="622"/>
    </row>
    <row r="144" spans="2:35" hidden="1" x14ac:dyDescent="0.2">
      <c r="B144" s="719"/>
      <c r="C144" s="720"/>
      <c r="D144" s="579"/>
      <c r="E144" s="532" t="s">
        <v>0</v>
      </c>
      <c r="F144" s="441"/>
      <c r="G144" s="504"/>
      <c r="H144" s="441"/>
      <c r="I144" s="441"/>
      <c r="J144" s="441"/>
      <c r="K144" s="441"/>
      <c r="L144" s="441"/>
      <c r="M144" s="441"/>
      <c r="N144" s="441"/>
      <c r="O144" s="441"/>
      <c r="P144" s="441"/>
      <c r="Q144" s="441"/>
      <c r="R144" s="441"/>
      <c r="S144" s="441"/>
      <c r="T144" s="441"/>
      <c r="U144" s="441"/>
      <c r="V144" s="441"/>
      <c r="W144" s="441"/>
      <c r="X144" s="441"/>
      <c r="Y144" s="441"/>
      <c r="Z144" s="441"/>
      <c r="AA144" s="441"/>
      <c r="AB144" s="441"/>
      <c r="AC144" s="441"/>
      <c r="AD144" s="441"/>
      <c r="AE144" s="441"/>
      <c r="AF144" s="441"/>
      <c r="AG144" s="441"/>
      <c r="AH144" s="441"/>
      <c r="AI144" s="579"/>
    </row>
    <row r="145" spans="2:35" ht="13.5" hidden="1" thickBot="1" x14ac:dyDescent="0.25">
      <c r="B145" s="721"/>
      <c r="C145" s="722"/>
      <c r="D145" s="723"/>
      <c r="E145" s="535">
        <f>'DY Def'!B$5</f>
        <v>1</v>
      </c>
      <c r="F145" s="507">
        <f>'DY Def'!C$5</f>
        <v>2</v>
      </c>
      <c r="G145" s="507">
        <f>'DY Def'!D$5</f>
        <v>3</v>
      </c>
      <c r="H145" s="507">
        <f>'DY Def'!E$5</f>
        <v>4</v>
      </c>
      <c r="I145" s="507">
        <f>'DY Def'!F$5</f>
        <v>5</v>
      </c>
      <c r="J145" s="507">
        <f>'DY Def'!G$5</f>
        <v>6</v>
      </c>
      <c r="K145" s="507">
        <f>'DY Def'!H$5</f>
        <v>7</v>
      </c>
      <c r="L145" s="507">
        <f>'DY Def'!I$5</f>
        <v>8</v>
      </c>
      <c r="M145" s="507">
        <f>'DY Def'!J$5</f>
        <v>9</v>
      </c>
      <c r="N145" s="507">
        <f>'DY Def'!K$5</f>
        <v>10</v>
      </c>
      <c r="O145" s="507">
        <f>'DY Def'!L$5</f>
        <v>11</v>
      </c>
      <c r="P145" s="507">
        <f>'DY Def'!M$5</f>
        <v>12</v>
      </c>
      <c r="Q145" s="507">
        <f>'DY Def'!N$5</f>
        <v>13</v>
      </c>
      <c r="R145" s="507">
        <f>'DY Def'!O$5</f>
        <v>14</v>
      </c>
      <c r="S145" s="507">
        <f>'DY Def'!P$5</f>
        <v>15</v>
      </c>
      <c r="T145" s="507">
        <f>'DY Def'!Q$5</f>
        <v>16</v>
      </c>
      <c r="U145" s="507">
        <f>'DY Def'!R$5</f>
        <v>17</v>
      </c>
      <c r="V145" s="507">
        <f>'DY Def'!S$5</f>
        <v>18</v>
      </c>
      <c r="W145" s="507">
        <f>'DY Def'!T$5</f>
        <v>19</v>
      </c>
      <c r="X145" s="507">
        <f>'DY Def'!U$5</f>
        <v>20</v>
      </c>
      <c r="Y145" s="507">
        <f>'DY Def'!V$5</f>
        <v>21</v>
      </c>
      <c r="Z145" s="507">
        <f>'DY Def'!W$5</f>
        <v>22</v>
      </c>
      <c r="AA145" s="507">
        <f>'DY Def'!X$5</f>
        <v>23</v>
      </c>
      <c r="AB145" s="507">
        <f>'DY Def'!Y$5</f>
        <v>24</v>
      </c>
      <c r="AC145" s="507">
        <f>'DY Def'!Z$5</f>
        <v>25</v>
      </c>
      <c r="AD145" s="507">
        <f>'DY Def'!AA$5</f>
        <v>26</v>
      </c>
      <c r="AE145" s="507">
        <f>'DY Def'!AB$5</f>
        <v>27</v>
      </c>
      <c r="AF145" s="507">
        <f>'DY Def'!AC$5</f>
        <v>28</v>
      </c>
      <c r="AG145" s="507">
        <f>'DY Def'!AD$5</f>
        <v>29</v>
      </c>
      <c r="AH145" s="507">
        <f>'DY Def'!AE$5</f>
        <v>30</v>
      </c>
      <c r="AI145" s="682"/>
    </row>
    <row r="146" spans="2:35" hidden="1" x14ac:dyDescent="0.2">
      <c r="B146" s="518"/>
      <c r="C146" s="724"/>
      <c r="D146" s="682"/>
      <c r="AI146" s="682"/>
    </row>
    <row r="147" spans="2:35" hidden="1" x14ac:dyDescent="0.2">
      <c r="B147" s="725" t="s">
        <v>33</v>
      </c>
      <c r="C147" s="687"/>
      <c r="D147" s="682"/>
      <c r="E147" s="726"/>
      <c r="F147" s="726"/>
      <c r="G147" s="726"/>
      <c r="H147" s="726"/>
      <c r="I147" s="726"/>
      <c r="J147" s="726"/>
      <c r="K147" s="726"/>
      <c r="L147" s="726"/>
      <c r="M147" s="726"/>
      <c r="N147" s="726"/>
      <c r="O147" s="726"/>
      <c r="P147" s="726"/>
      <c r="Q147" s="726"/>
      <c r="R147" s="726"/>
      <c r="S147" s="726"/>
      <c r="T147" s="726"/>
      <c r="U147" s="726"/>
      <c r="V147" s="726"/>
      <c r="W147" s="726"/>
      <c r="X147" s="726"/>
      <c r="Y147" s="726"/>
      <c r="Z147" s="726"/>
      <c r="AA147" s="726"/>
      <c r="AB147" s="726"/>
      <c r="AC147" s="726"/>
      <c r="AD147" s="726"/>
      <c r="AE147" s="726"/>
      <c r="AF147" s="726"/>
      <c r="AG147" s="726"/>
      <c r="AH147" s="726"/>
      <c r="AI147" s="727"/>
    </row>
    <row r="148" spans="2:35" hidden="1" x14ac:dyDescent="0.2">
      <c r="B148" s="725" t="s">
        <v>34</v>
      </c>
      <c r="C148" s="687"/>
      <c r="D148" s="682"/>
      <c r="E148" s="640">
        <f>IF(AND(E$12&gt;='Summary TC'!$C$4, E$12&lt;='Summary TC'!$C$5),D148+E71-E133,0)</f>
        <v>0</v>
      </c>
      <c r="F148" s="640">
        <f>IF(AND(F$12&gt;='Summary TC'!$C$4, F$12&lt;='Summary TC'!$C$5),E148+F71-F133,0)</f>
        <v>0</v>
      </c>
      <c r="G148" s="640">
        <f>IF(AND(G$12&gt;='Summary TC'!$C$4, G$12&lt;='Summary TC'!$C$5),F148+G71-G133,0)</f>
        <v>0</v>
      </c>
      <c r="H148" s="640">
        <f>IF(AND(H$12&gt;='Summary TC'!$C$4, H$12&lt;='Summary TC'!$C$5),G148+H71-H133,0)</f>
        <v>0</v>
      </c>
      <c r="I148" s="640">
        <f>IF(AND(I$12&gt;='Summary TC'!$C$4, I$12&lt;='Summary TC'!$C$5),H148+I71-I133,0)</f>
        <v>0</v>
      </c>
      <c r="J148" s="640">
        <f>IF(AND(J$12&gt;='Summary TC'!$C$4, J$12&lt;='Summary TC'!$C$5),I148+J71-J133,0)</f>
        <v>0</v>
      </c>
      <c r="K148" s="640">
        <f>IF(AND(K$12&gt;='Summary TC'!$C$4, K$12&lt;='Summary TC'!$C$5),J148+K71-K133,0)</f>
        <v>0</v>
      </c>
      <c r="L148" s="640">
        <f>IF(AND(L$12&gt;='Summary TC'!$C$4, L$12&lt;='Summary TC'!$C$5),K148+L71-L133,0)</f>
        <v>0</v>
      </c>
      <c r="M148" s="640">
        <f>IF(AND(M$12&gt;='Summary TC'!$C$4, M$12&lt;='Summary TC'!$C$5),L148+M71-M133,0)</f>
        <v>0</v>
      </c>
      <c r="N148" s="640">
        <f>IF(AND(N$12&gt;='Summary TC'!$C$4, N$12&lt;='Summary TC'!$C$5),M148+N71-N133,0)</f>
        <v>0</v>
      </c>
      <c r="O148" s="640">
        <f>IF(AND(O$12&gt;='Summary TC'!$C$4, O$12&lt;='Summary TC'!$C$5),N148+O71-O133,0)</f>
        <v>0</v>
      </c>
      <c r="P148" s="640">
        <f>IF(AND(P$12&gt;='Summary TC'!$C$4, P$12&lt;='Summary TC'!$C$5),O148+P71-P133,0)</f>
        <v>0</v>
      </c>
      <c r="Q148" s="640">
        <f>IF(AND(Q$12&gt;='Summary TC'!$C$4, Q$12&lt;='Summary TC'!$C$5),P148+Q71-Q133,0)</f>
        <v>0</v>
      </c>
      <c r="R148" s="640">
        <f>IF(AND(R$12&gt;='Summary TC'!$C$4, R$12&lt;='Summary TC'!$C$5),Q148+R71-R133,0)</f>
        <v>0</v>
      </c>
      <c r="S148" s="640">
        <f>IF(AND(S$12&gt;='Summary TC'!$C$4, S$12&lt;='Summary TC'!$C$5),R148+S71-S133,0)</f>
        <v>0</v>
      </c>
      <c r="T148" s="640">
        <f>IF(AND(T$12&gt;='Summary TC'!$C$4, T$12&lt;='Summary TC'!$C$5),S148+T71-T133,0)</f>
        <v>0</v>
      </c>
      <c r="U148" s="640">
        <f>IF(AND(U$12&gt;='Summary TC'!$C$4, U$12&lt;='Summary TC'!$C$5),T148+U71-U133,0)</f>
        <v>0</v>
      </c>
      <c r="V148" s="640">
        <f>IF(AND(V$12&gt;='Summary TC'!$C$4, V$12&lt;='Summary TC'!$C$5),U148+V71-V133,0)</f>
        <v>0</v>
      </c>
      <c r="W148" s="640">
        <f>IF(AND(W$12&gt;='Summary TC'!$C$4, W$12&lt;='Summary TC'!$C$5),V148+W71-W133,0)</f>
        <v>0</v>
      </c>
      <c r="X148" s="640">
        <f>IF(AND(X$12&gt;='Summary TC'!$C$4, X$12&lt;='Summary TC'!$C$5),W148+X71-X133,0)</f>
        <v>0</v>
      </c>
      <c r="Y148" s="640">
        <f>IF(AND(Y$12&gt;='Summary TC'!$C$4, Y$12&lt;='Summary TC'!$C$5),X148+Y71-Y133,0)</f>
        <v>0</v>
      </c>
      <c r="Z148" s="640">
        <f>IF(AND(Z$12&gt;='Summary TC'!$C$4, Z$12&lt;='Summary TC'!$C$5),Y148+Z71-Z133,0)</f>
        <v>0</v>
      </c>
      <c r="AA148" s="640">
        <f>IF(AND(AA$12&gt;='Summary TC'!$C$4, AA$12&lt;='Summary TC'!$C$5),Z148+AA71-AA133,0)</f>
        <v>0</v>
      </c>
      <c r="AB148" s="640">
        <f>IF(AND(AB$12&gt;='Summary TC'!$C$4, AB$12&lt;='Summary TC'!$C$5),AA148+AB71-AB133,0)</f>
        <v>0</v>
      </c>
      <c r="AC148" s="640">
        <f>IF(AND(AC$12&gt;='Summary TC'!$C$4, AC$12&lt;='Summary TC'!$C$5),AB148+AC71-AC133,0)</f>
        <v>0</v>
      </c>
      <c r="AD148" s="640">
        <f>IF(AND(AD$12&gt;='Summary TC'!$C$4, AD$12&lt;='Summary TC'!$C$5),AC148+AD71-AD133,0)</f>
        <v>0</v>
      </c>
      <c r="AE148" s="640">
        <f>IF(AND(AE$12&gt;='Summary TC'!$C$4, AE$12&lt;='Summary TC'!$C$5),AD148+AE71-AE133,0)</f>
        <v>0</v>
      </c>
      <c r="AF148" s="640">
        <f>IF(AND(AF$12&gt;='Summary TC'!$C$4, AF$12&lt;='Summary TC'!$C$5),AE148+AF71-AF133,0)</f>
        <v>0</v>
      </c>
      <c r="AG148" s="640">
        <f>IF(AND(AG$12&gt;='Summary TC'!$C$4, AG$12&lt;='Summary TC'!$C$5),AF148+AG71-AG133,0)</f>
        <v>0</v>
      </c>
      <c r="AH148" s="640">
        <f>IF(AND(AH$12&gt;='Summary TC'!$C$4, AH$12&lt;='Summary TC'!$C$5),AG148+AH71-AH133,0)</f>
        <v>0</v>
      </c>
      <c r="AI148" s="727"/>
    </row>
    <row r="149" spans="2:35" hidden="1" x14ac:dyDescent="0.2">
      <c r="B149" s="725" t="s">
        <v>35</v>
      </c>
      <c r="C149" s="687"/>
      <c r="D149" s="682"/>
      <c r="E149" s="640">
        <f>E148*E147</f>
        <v>0</v>
      </c>
      <c r="F149" s="640">
        <f>F148*F147</f>
        <v>0</v>
      </c>
      <c r="G149" s="640">
        <f>G148*G147</f>
        <v>0</v>
      </c>
      <c r="H149" s="640">
        <f>H148*H147</f>
        <v>0</v>
      </c>
      <c r="I149" s="640">
        <f>I148*I147</f>
        <v>0</v>
      </c>
      <c r="J149" s="640">
        <f t="shared" ref="J149:AC149" si="64">J148*J147</f>
        <v>0</v>
      </c>
      <c r="K149" s="640">
        <f t="shared" si="64"/>
        <v>0</v>
      </c>
      <c r="L149" s="640">
        <f t="shared" si="64"/>
        <v>0</v>
      </c>
      <c r="M149" s="640">
        <f t="shared" si="64"/>
        <v>0</v>
      </c>
      <c r="N149" s="640">
        <f t="shared" si="64"/>
        <v>0</v>
      </c>
      <c r="O149" s="640">
        <f t="shared" si="64"/>
        <v>0</v>
      </c>
      <c r="P149" s="640">
        <f t="shared" si="64"/>
        <v>0</v>
      </c>
      <c r="Q149" s="640">
        <f t="shared" si="64"/>
        <v>0</v>
      </c>
      <c r="R149" s="640">
        <f t="shared" si="64"/>
        <v>0</v>
      </c>
      <c r="S149" s="640">
        <f t="shared" si="64"/>
        <v>0</v>
      </c>
      <c r="T149" s="640">
        <f t="shared" si="64"/>
        <v>0</v>
      </c>
      <c r="U149" s="640">
        <f t="shared" si="64"/>
        <v>0</v>
      </c>
      <c r="V149" s="640">
        <f t="shared" si="64"/>
        <v>0</v>
      </c>
      <c r="W149" s="640">
        <f t="shared" si="64"/>
        <v>0</v>
      </c>
      <c r="X149" s="640">
        <f t="shared" si="64"/>
        <v>0</v>
      </c>
      <c r="Y149" s="640">
        <f t="shared" si="64"/>
        <v>0</v>
      </c>
      <c r="Z149" s="640">
        <f t="shared" si="64"/>
        <v>0</v>
      </c>
      <c r="AA149" s="640">
        <f t="shared" si="64"/>
        <v>0</v>
      </c>
      <c r="AB149" s="640">
        <f t="shared" si="64"/>
        <v>0</v>
      </c>
      <c r="AC149" s="640">
        <f t="shared" si="64"/>
        <v>0</v>
      </c>
      <c r="AD149" s="640">
        <f t="shared" ref="AD149:AH149" si="65">AD148*AD147</f>
        <v>0</v>
      </c>
      <c r="AE149" s="640">
        <f t="shared" si="65"/>
        <v>0</v>
      </c>
      <c r="AF149" s="640">
        <f t="shared" si="65"/>
        <v>0</v>
      </c>
      <c r="AG149" s="640">
        <f t="shared" si="65"/>
        <v>0</v>
      </c>
      <c r="AH149" s="640">
        <f t="shared" si="65"/>
        <v>0</v>
      </c>
      <c r="AI149" s="727"/>
    </row>
    <row r="150" spans="2:35" hidden="1" x14ac:dyDescent="0.2">
      <c r="B150" s="725"/>
      <c r="C150" s="687"/>
      <c r="D150" s="682"/>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7"/>
    </row>
    <row r="151" spans="2:35" hidden="1" x14ac:dyDescent="0.2">
      <c r="B151" s="725" t="s">
        <v>36</v>
      </c>
      <c r="C151" s="687"/>
      <c r="D151" s="682"/>
      <c r="E151" s="640">
        <f>IF(AND(E$12&gt;='Summary TC'!$C$4, E$12&lt;='Summary TC'!$C$5), D151-E136,0)</f>
        <v>0</v>
      </c>
      <c r="F151" s="640">
        <f>IF(AND(F$12&gt;='Summary TC'!$C$4, F$12&lt;='Summary TC'!$C$5), E151-F136,0)</f>
        <v>0</v>
      </c>
      <c r="G151" s="640">
        <f>IF(AND(G$12&gt;='Summary TC'!$C$4, G$12&lt;='Summary TC'!$C$5), F151-G136,0)</f>
        <v>0</v>
      </c>
      <c r="H151" s="640">
        <f>IF(AND(H$12&gt;='Summary TC'!$C$4, H$12&lt;='Summary TC'!$C$5), G151-H136,0)</f>
        <v>0</v>
      </c>
      <c r="I151" s="640">
        <f>IF(AND(I$12&gt;='Summary TC'!$C$4, I$12&lt;='Summary TC'!$C$5), H151-I136,0)</f>
        <v>0</v>
      </c>
      <c r="J151" s="640">
        <f>IF(AND(J$12&gt;='Summary TC'!$C$4, J$12&lt;='Summary TC'!$C$5), I151-J136,0)</f>
        <v>0</v>
      </c>
      <c r="K151" s="640">
        <f>IF(AND(K$12&gt;='Summary TC'!$C$4, K$12&lt;='Summary TC'!$C$5), J151-K136,0)</f>
        <v>0</v>
      </c>
      <c r="L151" s="640">
        <f>IF(AND(L$12&gt;='Summary TC'!$C$4, L$12&lt;='Summary TC'!$C$5), K151-L136,0)</f>
        <v>0</v>
      </c>
      <c r="M151" s="640">
        <f>IF(AND(M$12&gt;='Summary TC'!$C$4, M$12&lt;='Summary TC'!$C$5), L151-M136,0)</f>
        <v>0</v>
      </c>
      <c r="N151" s="640">
        <f>IF(AND(N$12&gt;='Summary TC'!$C$4, N$12&lt;='Summary TC'!$C$5), M151-N136,0)</f>
        <v>0</v>
      </c>
      <c r="O151" s="640">
        <f>IF(AND(O$12&gt;='Summary TC'!$C$4, O$12&lt;='Summary TC'!$C$5), N151-O136,0)</f>
        <v>0</v>
      </c>
      <c r="P151" s="640">
        <f>IF(AND(P$12&gt;='Summary TC'!$C$4, P$12&lt;='Summary TC'!$C$5), O151-P136,0)</f>
        <v>0</v>
      </c>
      <c r="Q151" s="640">
        <f>IF(AND(Q$12&gt;='Summary TC'!$C$4, Q$12&lt;='Summary TC'!$C$5), P151-Q136,0)</f>
        <v>0</v>
      </c>
      <c r="R151" s="640">
        <f>IF(AND(R$12&gt;='Summary TC'!$C$4, R$12&lt;='Summary TC'!$C$5), Q151-R136,0)</f>
        <v>0</v>
      </c>
      <c r="S151" s="640">
        <f>IF(AND(S$12&gt;='Summary TC'!$C$4, S$12&lt;='Summary TC'!$C$5), R151-S136,0)</f>
        <v>0</v>
      </c>
      <c r="T151" s="640">
        <f>IF(AND(T$12&gt;='Summary TC'!$C$4, T$12&lt;='Summary TC'!$C$5), S151-T136,0)</f>
        <v>0</v>
      </c>
      <c r="U151" s="640">
        <f>IF(AND(U$12&gt;='Summary TC'!$C$4, U$12&lt;='Summary TC'!$C$5), T151-U136,0)</f>
        <v>0</v>
      </c>
      <c r="V151" s="640">
        <f>IF(AND(V$12&gt;='Summary TC'!$C$4, V$12&lt;='Summary TC'!$C$5), U151-V136,0)</f>
        <v>0</v>
      </c>
      <c r="W151" s="640">
        <f>IF(AND(W$12&gt;='Summary TC'!$C$4, W$12&lt;='Summary TC'!$C$5), V151-W136,0)</f>
        <v>0</v>
      </c>
      <c r="X151" s="640">
        <f>IF(AND(X$12&gt;='Summary TC'!$C$4, X$12&lt;='Summary TC'!$C$5), W151-X136,0)</f>
        <v>0</v>
      </c>
      <c r="Y151" s="640">
        <f>IF(AND(Y$12&gt;='Summary TC'!$C$4, Y$12&lt;='Summary TC'!$C$5), X151-Y136,0)</f>
        <v>0</v>
      </c>
      <c r="Z151" s="640">
        <f>IF(AND(Z$12&gt;='Summary TC'!$C$4, Z$12&lt;='Summary TC'!$C$5), Y151-Z136,0)</f>
        <v>0</v>
      </c>
      <c r="AA151" s="640">
        <f>IF(AND(AA$12&gt;='Summary TC'!$C$4, AA$12&lt;='Summary TC'!$C$5), Z151-AA136,0)</f>
        <v>0</v>
      </c>
      <c r="AB151" s="640">
        <f>IF(AND(AB$12&gt;='Summary TC'!$C$4, AB$12&lt;='Summary TC'!$C$5), AA151-AB136,0)</f>
        <v>0</v>
      </c>
      <c r="AC151" s="640">
        <f>IF(AND(AC$12&gt;='Summary TC'!$C$4, AC$12&lt;='Summary TC'!$C$5), AB151-AC136,0)</f>
        <v>0</v>
      </c>
      <c r="AD151" s="640">
        <f>IF(AND(AD$12&gt;='Summary TC'!$C$4, AD$12&lt;='Summary TC'!$C$5), AC151-AD136,0)</f>
        <v>0</v>
      </c>
      <c r="AE151" s="640">
        <f>IF(AND(AE$12&gt;='Summary TC'!$C$4, AE$12&lt;='Summary TC'!$C$5), AD151-AE136,0)</f>
        <v>0</v>
      </c>
      <c r="AF151" s="640">
        <f>IF(AND(AF$12&gt;='Summary TC'!$C$4, AF$12&lt;='Summary TC'!$C$5), AE151-AF136,0)</f>
        <v>0</v>
      </c>
      <c r="AG151" s="640">
        <f>IF(AND(AG$12&gt;='Summary TC'!$C$4, AG$12&lt;='Summary TC'!$C$5), AF151-AG136,0)</f>
        <v>0</v>
      </c>
      <c r="AH151" s="640">
        <f>IF(AND(AH$12&gt;='Summary TC'!$C$4, AH$12&lt;='Summary TC'!$C$5), AG151-AH136,0)</f>
        <v>0</v>
      </c>
      <c r="AI151" s="727"/>
    </row>
    <row r="152" spans="2:35" ht="13.5" hidden="1" thickBot="1" x14ac:dyDescent="0.25">
      <c r="B152" s="729" t="s">
        <v>37</v>
      </c>
      <c r="C152" s="730"/>
      <c r="D152" s="723"/>
      <c r="E152" s="731" t="str">
        <f>IF(E151&gt;E149,"CAP Needed"," ")</f>
        <v xml:space="preserve"> </v>
      </c>
      <c r="F152" s="731" t="str">
        <f>IF(F151&gt;F149,"CAP Needed"," ")</f>
        <v xml:space="preserve"> </v>
      </c>
      <c r="G152" s="731" t="str">
        <f>IF(G151&gt;G149,"CAP Needed"," ")</f>
        <v xml:space="preserve"> </v>
      </c>
      <c r="H152" s="731" t="str">
        <f>IF(H151&gt;H149,"CAP Needed"," ")</f>
        <v xml:space="preserve"> </v>
      </c>
      <c r="I152" s="731" t="str">
        <f>IF(I151&gt;I149,"CAP Needed"," ")</f>
        <v xml:space="preserve"> </v>
      </c>
      <c r="J152" s="731" t="str">
        <f t="shared" ref="J152:AC152" si="66">IF(J151&gt;J149,"CAP Needed"," ")</f>
        <v xml:space="preserve"> </v>
      </c>
      <c r="K152" s="731" t="str">
        <f t="shared" si="66"/>
        <v xml:space="preserve"> </v>
      </c>
      <c r="L152" s="731" t="str">
        <f t="shared" si="66"/>
        <v xml:space="preserve"> </v>
      </c>
      <c r="M152" s="731" t="str">
        <f t="shared" si="66"/>
        <v xml:space="preserve"> </v>
      </c>
      <c r="N152" s="731" t="str">
        <f t="shared" si="66"/>
        <v xml:space="preserve"> </v>
      </c>
      <c r="O152" s="731" t="str">
        <f t="shared" si="66"/>
        <v xml:space="preserve"> </v>
      </c>
      <c r="P152" s="731" t="str">
        <f t="shared" si="66"/>
        <v xml:space="preserve"> </v>
      </c>
      <c r="Q152" s="731" t="str">
        <f t="shared" si="66"/>
        <v xml:space="preserve"> </v>
      </c>
      <c r="R152" s="731" t="str">
        <f t="shared" si="66"/>
        <v xml:space="preserve"> </v>
      </c>
      <c r="S152" s="731" t="str">
        <f t="shared" si="66"/>
        <v xml:space="preserve"> </v>
      </c>
      <c r="T152" s="731" t="str">
        <f t="shared" si="66"/>
        <v xml:space="preserve"> </v>
      </c>
      <c r="U152" s="731" t="str">
        <f t="shared" si="66"/>
        <v xml:space="preserve"> </v>
      </c>
      <c r="V152" s="731" t="str">
        <f t="shared" si="66"/>
        <v xml:space="preserve"> </v>
      </c>
      <c r="W152" s="731" t="str">
        <f t="shared" si="66"/>
        <v xml:space="preserve"> </v>
      </c>
      <c r="X152" s="731" t="str">
        <f t="shared" si="66"/>
        <v xml:space="preserve"> </v>
      </c>
      <c r="Y152" s="731" t="str">
        <f t="shared" si="66"/>
        <v xml:space="preserve"> </v>
      </c>
      <c r="Z152" s="731" t="str">
        <f t="shared" si="66"/>
        <v xml:space="preserve"> </v>
      </c>
      <c r="AA152" s="731" t="str">
        <f t="shared" si="66"/>
        <v xml:space="preserve"> </v>
      </c>
      <c r="AB152" s="731" t="str">
        <f t="shared" si="66"/>
        <v xml:space="preserve"> </v>
      </c>
      <c r="AC152" s="731" t="str">
        <f t="shared" si="66"/>
        <v xml:space="preserve"> </v>
      </c>
      <c r="AD152" s="731" t="str">
        <f t="shared" ref="AD152:AH152" si="67">IF(AD151&gt;AD149,"CAP Needed"," ")</f>
        <v xml:space="preserve"> </v>
      </c>
      <c r="AE152" s="731" t="str">
        <f t="shared" si="67"/>
        <v xml:space="preserve"> </v>
      </c>
      <c r="AF152" s="731" t="str">
        <f t="shared" si="67"/>
        <v xml:space="preserve"> </v>
      </c>
      <c r="AG152" s="731" t="str">
        <f t="shared" si="67"/>
        <v xml:space="preserve"> </v>
      </c>
      <c r="AH152" s="731" t="str">
        <f t="shared" si="67"/>
        <v xml:space="preserve"> </v>
      </c>
      <c r="AI152" s="723"/>
    </row>
    <row r="153" spans="2:35" hidden="1" x14ac:dyDescent="0.2">
      <c r="B153" s="429"/>
    </row>
    <row r="154" spans="2:35" hidden="1" x14ac:dyDescent="0.2">
      <c r="B154" s="429"/>
    </row>
    <row r="155" spans="2:35" hidden="1" x14ac:dyDescent="0.2">
      <c r="B155" s="429"/>
    </row>
    <row r="156" spans="2:35" x14ac:dyDescent="0.2">
      <c r="B156" s="525" t="s">
        <v>11</v>
      </c>
      <c r="D156" s="732"/>
    </row>
    <row r="157" spans="2:35" x14ac:dyDescent="0.2">
      <c r="B157" s="525"/>
      <c r="D157" s="525"/>
    </row>
    <row r="158" spans="2:35" ht="13.5" thickBot="1" x14ac:dyDescent="0.25">
      <c r="B158" s="453" t="s">
        <v>3</v>
      </c>
      <c r="C158" s="622"/>
      <c r="D158" s="453"/>
    </row>
    <row r="159" spans="2:35" x14ac:dyDescent="0.2">
      <c r="B159" s="530"/>
      <c r="C159" s="677"/>
      <c r="D159" s="579"/>
      <c r="E159" s="532" t="s">
        <v>0</v>
      </c>
      <c r="F159" s="441"/>
      <c r="G159" s="504"/>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623"/>
    </row>
    <row r="160" spans="2:35" ht="13.5" thickBot="1" x14ac:dyDescent="0.25">
      <c r="B160" s="624"/>
      <c r="C160" s="680"/>
      <c r="D160" s="624"/>
      <c r="E160" s="580">
        <f>'DY Def'!B$5</f>
        <v>1</v>
      </c>
      <c r="F160" s="563">
        <f>'DY Def'!C$5</f>
        <v>2</v>
      </c>
      <c r="G160" s="563">
        <f>'DY Def'!D$5</f>
        <v>3</v>
      </c>
      <c r="H160" s="563">
        <f>'DY Def'!E$5</f>
        <v>4</v>
      </c>
      <c r="I160" s="563">
        <f>'DY Def'!F$5</f>
        <v>5</v>
      </c>
      <c r="J160" s="563">
        <f>'DY Def'!G$5</f>
        <v>6</v>
      </c>
      <c r="K160" s="563">
        <f>'DY Def'!H$5</f>
        <v>7</v>
      </c>
      <c r="L160" s="563">
        <f>'DY Def'!I$5</f>
        <v>8</v>
      </c>
      <c r="M160" s="563">
        <f>'DY Def'!J$5</f>
        <v>9</v>
      </c>
      <c r="N160" s="563">
        <f>'DY Def'!K$5</f>
        <v>10</v>
      </c>
      <c r="O160" s="563">
        <f>'DY Def'!L$5</f>
        <v>11</v>
      </c>
      <c r="P160" s="563">
        <f>'DY Def'!M$5</f>
        <v>12</v>
      </c>
      <c r="Q160" s="563">
        <f>'DY Def'!N$5</f>
        <v>13</v>
      </c>
      <c r="R160" s="563">
        <f>'DY Def'!O$5</f>
        <v>14</v>
      </c>
      <c r="S160" s="563">
        <f>'DY Def'!P$5</f>
        <v>15</v>
      </c>
      <c r="T160" s="563">
        <f>'DY Def'!Q$5</f>
        <v>16</v>
      </c>
      <c r="U160" s="563">
        <f>'DY Def'!R$5</f>
        <v>17</v>
      </c>
      <c r="V160" s="563">
        <f>'DY Def'!S$5</f>
        <v>18</v>
      </c>
      <c r="W160" s="563">
        <f>'DY Def'!T$5</f>
        <v>19</v>
      </c>
      <c r="X160" s="563">
        <f>'DY Def'!U$5</f>
        <v>20</v>
      </c>
      <c r="Y160" s="563">
        <f>'DY Def'!V$5</f>
        <v>21</v>
      </c>
      <c r="Z160" s="563">
        <f>'DY Def'!W$5</f>
        <v>22</v>
      </c>
      <c r="AA160" s="563">
        <f>'DY Def'!X$5</f>
        <v>23</v>
      </c>
      <c r="AB160" s="563">
        <f>'DY Def'!Y$5</f>
        <v>24</v>
      </c>
      <c r="AC160" s="563">
        <f>'DY Def'!Z$5</f>
        <v>25</v>
      </c>
      <c r="AD160" s="563">
        <f>'DY Def'!AA$5</f>
        <v>26</v>
      </c>
      <c r="AE160" s="563">
        <f>'DY Def'!AB$5</f>
        <v>27</v>
      </c>
      <c r="AF160" s="563">
        <f>'DY Def'!AC$5</f>
        <v>28</v>
      </c>
      <c r="AG160" s="563">
        <f>'DY Def'!AD$5</f>
        <v>29</v>
      </c>
      <c r="AH160" s="563">
        <f>'DY Def'!AE$5</f>
        <v>30</v>
      </c>
      <c r="AI160" s="733" t="s">
        <v>1</v>
      </c>
    </row>
    <row r="161" spans="2:35" x14ac:dyDescent="0.2">
      <c r="B161" s="550" t="s">
        <v>43</v>
      </c>
      <c r="C161" s="734"/>
      <c r="D161" s="515"/>
      <c r="E161" s="735"/>
      <c r="F161" s="736"/>
      <c r="G161" s="736"/>
      <c r="H161" s="736"/>
      <c r="I161" s="736"/>
      <c r="J161" s="736"/>
      <c r="K161" s="736"/>
      <c r="L161" s="736"/>
      <c r="M161" s="736"/>
      <c r="N161" s="736"/>
      <c r="O161" s="736"/>
      <c r="P161" s="736"/>
      <c r="Q161" s="736"/>
      <c r="R161" s="736"/>
      <c r="S161" s="736"/>
      <c r="T161" s="736"/>
      <c r="U161" s="736"/>
      <c r="V161" s="736"/>
      <c r="W161" s="736"/>
      <c r="X161" s="736"/>
      <c r="Y161" s="736"/>
      <c r="Z161" s="736"/>
      <c r="AA161" s="736"/>
      <c r="AB161" s="736"/>
      <c r="AC161" s="736"/>
      <c r="AD161" s="736"/>
      <c r="AE161" s="736"/>
      <c r="AF161" s="736"/>
      <c r="AG161" s="736"/>
      <c r="AH161" s="737"/>
      <c r="AI161" s="738"/>
    </row>
    <row r="162" spans="2:35" x14ac:dyDescent="0.2">
      <c r="B162" s="591" t="str">
        <f>IFERROR(VLOOKUP(C162,'MEG Def'!$A$42:$B$45,2),"")</f>
        <v xml:space="preserve">New Adult Group </v>
      </c>
      <c r="C162" s="687">
        <v>1</v>
      </c>
      <c r="D162" s="638" t="s">
        <v>20</v>
      </c>
      <c r="E162" s="639">
        <f>E163*E164</f>
        <v>355043264.14999998</v>
      </c>
      <c r="F162" s="640">
        <f t="shared" ref="F162:AC162" si="68">F163*F164</f>
        <v>563660686.83000004</v>
      </c>
      <c r="G162" s="640">
        <f t="shared" si="68"/>
        <v>691220435.56000006</v>
      </c>
      <c r="H162" s="640">
        <f t="shared" si="68"/>
        <v>698472391.3499999</v>
      </c>
      <c r="I162" s="640">
        <f t="shared" si="68"/>
        <v>693551711.71000004</v>
      </c>
      <c r="J162" s="640">
        <f t="shared" si="68"/>
        <v>0</v>
      </c>
      <c r="K162" s="640">
        <f t="shared" si="68"/>
        <v>0</v>
      </c>
      <c r="L162" s="640">
        <f t="shared" si="68"/>
        <v>0</v>
      </c>
      <c r="M162" s="640">
        <f t="shared" si="68"/>
        <v>0</v>
      </c>
      <c r="N162" s="640">
        <f t="shared" si="68"/>
        <v>0</v>
      </c>
      <c r="O162" s="640">
        <f t="shared" si="68"/>
        <v>0</v>
      </c>
      <c r="P162" s="640">
        <f t="shared" si="68"/>
        <v>0</v>
      </c>
      <c r="Q162" s="640">
        <f t="shared" si="68"/>
        <v>0</v>
      </c>
      <c r="R162" s="640">
        <f t="shared" si="68"/>
        <v>0</v>
      </c>
      <c r="S162" s="640">
        <f t="shared" si="68"/>
        <v>0</v>
      </c>
      <c r="T162" s="640">
        <f t="shared" si="68"/>
        <v>0</v>
      </c>
      <c r="U162" s="640">
        <f t="shared" si="68"/>
        <v>0</v>
      </c>
      <c r="V162" s="640">
        <f t="shared" si="68"/>
        <v>0</v>
      </c>
      <c r="W162" s="640">
        <f t="shared" si="68"/>
        <v>0</v>
      </c>
      <c r="X162" s="640">
        <f t="shared" si="68"/>
        <v>0</v>
      </c>
      <c r="Y162" s="640">
        <f t="shared" si="68"/>
        <v>0</v>
      </c>
      <c r="Z162" s="640">
        <f t="shared" si="68"/>
        <v>0</v>
      </c>
      <c r="AA162" s="640">
        <f t="shared" si="68"/>
        <v>0</v>
      </c>
      <c r="AB162" s="640">
        <f t="shared" si="68"/>
        <v>0</v>
      </c>
      <c r="AC162" s="640">
        <f t="shared" si="68"/>
        <v>0</v>
      </c>
      <c r="AD162" s="640">
        <f t="shared" ref="AD162:AH162" si="69">AD163*AD164</f>
        <v>0</v>
      </c>
      <c r="AE162" s="640">
        <f t="shared" si="69"/>
        <v>0</v>
      </c>
      <c r="AF162" s="640">
        <f t="shared" si="69"/>
        <v>0</v>
      </c>
      <c r="AG162" s="640">
        <f t="shared" si="69"/>
        <v>0</v>
      </c>
      <c r="AH162" s="641">
        <f t="shared" si="69"/>
        <v>0</v>
      </c>
      <c r="AI162" s="739"/>
    </row>
    <row r="163" spans="2:35" s="643" customFormat="1" x14ac:dyDescent="0.2">
      <c r="B163" s="644" t="str">
        <f>IFERROR(VLOOKUP(C163,'MEG Def'!$A$42:$B$44,2),"")</f>
        <v/>
      </c>
      <c r="C163" s="740"/>
      <c r="D163" s="646" t="s">
        <v>21</v>
      </c>
      <c r="E163" s="647">
        <f>SUMIF('WOW PMPM &amp; Agg'!$B$42:$B$50,'Summary TC'!$B162,'WOW PMPM &amp; Agg'!D$42:D$50)</f>
        <v>532.79</v>
      </c>
      <c r="F163" s="648">
        <f>SUMIF('WOW PMPM &amp; Agg'!$B$42:$B$50,'Summary TC'!$B162,'WOW PMPM &amp; Agg'!E$42:E$50)</f>
        <v>554.37</v>
      </c>
      <c r="G163" s="648">
        <f>SUMIF('WOW PMPM &amp; Agg'!$B$42:$B$50,'Summary TC'!$B162,'WOW PMPM &amp; Agg'!F$42:F$50)</f>
        <v>577.37</v>
      </c>
      <c r="H163" s="648">
        <f>SUMIF('WOW PMPM &amp; Agg'!$B$42:$B$50,'Summary TC'!$B162,'WOW PMPM &amp; Agg'!G$42:G$50)</f>
        <v>601.04999999999995</v>
      </c>
      <c r="I163" s="648">
        <f>SUMIF('WOW PMPM &amp; Agg'!$B$42:$B$50,'Summary TC'!$B162,'WOW PMPM &amp; Agg'!H$42:H$50)</f>
        <v>625.69000000000005</v>
      </c>
      <c r="J163" s="648">
        <f>SUMIF('WOW PMPM &amp; Agg'!$B$42:$B$50,'Summary TC'!$B162,'WOW PMPM &amp; Agg'!I$42:I$50)</f>
        <v>0</v>
      </c>
      <c r="K163" s="648">
        <f>SUMIF('WOW PMPM &amp; Agg'!$B$42:$B$50,'Summary TC'!$B162,'WOW PMPM &amp; Agg'!J$42:J$50)</f>
        <v>0</v>
      </c>
      <c r="L163" s="648">
        <f>SUMIF('WOW PMPM &amp; Agg'!$B$42:$B$50,'Summary TC'!$B162,'WOW PMPM &amp; Agg'!K$42:K$50)</f>
        <v>0</v>
      </c>
      <c r="M163" s="648">
        <f>SUMIF('WOW PMPM &amp; Agg'!$B$42:$B$50,'Summary TC'!$B162,'WOW PMPM &amp; Agg'!L$42:L$50)</f>
        <v>0</v>
      </c>
      <c r="N163" s="648">
        <f>SUMIF('WOW PMPM &amp; Agg'!$B$42:$B$50,'Summary TC'!$B162,'WOW PMPM &amp; Agg'!M$42:M$50)</f>
        <v>0</v>
      </c>
      <c r="O163" s="648">
        <f>SUMIF('WOW PMPM &amp; Agg'!$B$42:$B$50,'Summary TC'!$B162,'WOW PMPM &amp; Agg'!N$42:N$50)</f>
        <v>0</v>
      </c>
      <c r="P163" s="648">
        <f>SUMIF('WOW PMPM &amp; Agg'!$B$42:$B$50,'Summary TC'!$B162,'WOW PMPM &amp; Agg'!O$42:O$50)</f>
        <v>0</v>
      </c>
      <c r="Q163" s="648">
        <f>SUMIF('WOW PMPM &amp; Agg'!$B$42:$B$50,'Summary TC'!$B162,'WOW PMPM &amp; Agg'!P$42:P$50)</f>
        <v>0</v>
      </c>
      <c r="R163" s="648">
        <f>SUMIF('WOW PMPM &amp; Agg'!$B$42:$B$50,'Summary TC'!$B162,'WOW PMPM &amp; Agg'!Q$42:Q$50)</f>
        <v>0</v>
      </c>
      <c r="S163" s="648">
        <f>SUMIF('WOW PMPM &amp; Agg'!$B$42:$B$50,'Summary TC'!$B162,'WOW PMPM &amp; Agg'!R$42:R$50)</f>
        <v>0</v>
      </c>
      <c r="T163" s="648">
        <f>SUMIF('WOW PMPM &amp; Agg'!$B$42:$B$50,'Summary TC'!$B162,'WOW PMPM &amp; Agg'!S$42:S$50)</f>
        <v>0</v>
      </c>
      <c r="U163" s="648">
        <f>SUMIF('WOW PMPM &amp; Agg'!$B$42:$B$50,'Summary TC'!$B162,'WOW PMPM &amp; Agg'!T$42:T$50)</f>
        <v>0</v>
      </c>
      <c r="V163" s="648">
        <f>SUMIF('WOW PMPM &amp; Agg'!$B$42:$B$50,'Summary TC'!$B162,'WOW PMPM &amp; Agg'!U$42:U$50)</f>
        <v>0</v>
      </c>
      <c r="W163" s="648">
        <f>SUMIF('WOW PMPM &amp; Agg'!$B$42:$B$50,'Summary TC'!$B162,'WOW PMPM &amp; Agg'!V$42:V$50)</f>
        <v>0</v>
      </c>
      <c r="X163" s="648">
        <f>SUMIF('WOW PMPM &amp; Agg'!$B$42:$B$50,'Summary TC'!$B162,'WOW PMPM &amp; Agg'!W$42:W$50)</f>
        <v>0</v>
      </c>
      <c r="Y163" s="648">
        <f>SUMIF('WOW PMPM &amp; Agg'!$B$42:$B$50,'Summary TC'!$B162,'WOW PMPM &amp; Agg'!X$42:X$50)</f>
        <v>0</v>
      </c>
      <c r="Z163" s="648">
        <f>SUMIF('WOW PMPM &amp; Agg'!$B$42:$B$50,'Summary TC'!$B162,'WOW PMPM &amp; Agg'!Y$42:Y$50)</f>
        <v>0</v>
      </c>
      <c r="AA163" s="648">
        <f>SUMIF('WOW PMPM &amp; Agg'!$B$42:$B$50,'Summary TC'!$B162,'WOW PMPM &amp; Agg'!Z$42:Z$50)</f>
        <v>0</v>
      </c>
      <c r="AB163" s="648">
        <f>SUMIF('WOW PMPM &amp; Agg'!$B$42:$B$50,'Summary TC'!$B162,'WOW PMPM &amp; Agg'!AA$42:AA$50)</f>
        <v>0</v>
      </c>
      <c r="AC163" s="648">
        <f>SUMIF('WOW PMPM &amp; Agg'!$B$42:$B$50,'Summary TC'!$B162,'WOW PMPM &amp; Agg'!AB$42:AB$50)</f>
        <v>0</v>
      </c>
      <c r="AD163" s="648">
        <f>SUMIF('WOW PMPM &amp; Agg'!$B$42:$B$50,'Summary TC'!$B162,'WOW PMPM &amp; Agg'!AC$42:AC$50)</f>
        <v>0</v>
      </c>
      <c r="AE163" s="648">
        <f>SUMIF('WOW PMPM &amp; Agg'!$B$42:$B$50,'Summary TC'!$B162,'WOW PMPM &amp; Agg'!AD$42:AD$50)</f>
        <v>0</v>
      </c>
      <c r="AF163" s="648">
        <f>SUMIF('WOW PMPM &amp; Agg'!$B$42:$B$50,'Summary TC'!$B162,'WOW PMPM &amp; Agg'!AE$42:AE$50)</f>
        <v>0</v>
      </c>
      <c r="AG163" s="648">
        <f>SUMIF('WOW PMPM &amp; Agg'!$B$42:$B$50,'Summary TC'!$B162,'WOW PMPM &amp; Agg'!AF$42:AF$50)</f>
        <v>0</v>
      </c>
      <c r="AH163" s="649">
        <f>SUMIF('WOW PMPM &amp; Agg'!$B$42:$B$50,'Summary TC'!$B162,'WOW PMPM &amp; Agg'!AG$42:AG$50)</f>
        <v>0</v>
      </c>
      <c r="AI163" s="741"/>
    </row>
    <row r="164" spans="2:35" x14ac:dyDescent="0.2">
      <c r="B164" s="591" t="str">
        <f>IFERROR(VLOOKUP(C164,'MEG Def'!$A$42:$B$44,2),"")</f>
        <v/>
      </c>
      <c r="C164" s="687"/>
      <c r="D164" s="638" t="s">
        <v>22</v>
      </c>
      <c r="E164" s="742">
        <f>IF($B$8="Actuals only",SUMIF('MemMon Actual'!$B$10:$B$36,'Summary TC'!$B162,'MemMon Actual'!D$10:D$36),0)+IF($B$8="Actuals + Projected",SUMIF('MemMon Total'!$B$10:$B$32,'Summary TC'!$B162,'MemMon Total'!D$10:D$32),0)</f>
        <v>666385</v>
      </c>
      <c r="F164" s="743">
        <f>IF($B$8="Actuals only",SUMIF('MemMon Actual'!$B$10:$B$36,'Summary TC'!$B162,'MemMon Actual'!E$10:E$36),0)+IF($B$8="Actuals + Projected",SUMIF('MemMon Total'!$B$10:$B$32,'Summary TC'!$B162,'MemMon Total'!E$10:E$32),0)</f>
        <v>1016759</v>
      </c>
      <c r="G164" s="743">
        <f>IF($B$8="Actuals only",SUMIF('MemMon Actual'!$B$10:$B$36,'Summary TC'!$B162,'MemMon Actual'!F$10:F$36),0)+IF($B$8="Actuals + Projected",SUMIF('MemMon Total'!$B$10:$B$32,'Summary TC'!$B162,'MemMon Total'!F$10:F$32),0)</f>
        <v>1197188</v>
      </c>
      <c r="H164" s="743">
        <f>IF($B$8="Actuals only",SUMIF('MemMon Actual'!$B$10:$B$36,'Summary TC'!$B162,'MemMon Actual'!G$10:G$36),0)+IF($B$8="Actuals + Projected",SUMIF('MemMon Total'!$B$10:$B$32,'Summary TC'!$B162,'MemMon Total'!G$10:G$32),0)</f>
        <v>1162087</v>
      </c>
      <c r="I164" s="743">
        <f>IF($B$8="Actuals only",SUMIF('MemMon Actual'!$B$10:$B$36,'Summary TC'!$B162,'MemMon Actual'!H$10:H$36),0)+IF($B$8="Actuals + Projected",SUMIF('MemMon Total'!$B$10:$B$32,'Summary TC'!$B162,'MemMon Total'!H$10:H$32),0)</f>
        <v>1108459</v>
      </c>
      <c r="J164" s="743">
        <f>IF($B$8="Actuals only",SUMIF('MemMon Actual'!$B$10:$B$36,'Summary TC'!$B162,'MemMon Actual'!I$10:I$36),0)+IF($B$8="Actuals + Projected",SUMIF('MemMon Total'!$B$10:$B$32,'Summary TC'!$B162,'MemMon Total'!I$10:I$32),0)</f>
        <v>0</v>
      </c>
      <c r="K164" s="743">
        <f>IF($B$8="Actuals only",SUMIF('MemMon Actual'!$B$10:$B$36,'Summary TC'!$B162,'MemMon Actual'!J$10:J$36),0)+IF($B$8="Actuals + Projected",SUMIF('MemMon Total'!$B$10:$B$32,'Summary TC'!$B162,'MemMon Total'!J$10:J$32),0)</f>
        <v>0</v>
      </c>
      <c r="L164" s="743">
        <f>IF($B$8="Actuals only",SUMIF('MemMon Actual'!$B$10:$B$36,'Summary TC'!$B162,'MemMon Actual'!K$10:K$36),0)+IF($B$8="Actuals + Projected",SUMIF('MemMon Total'!$B$10:$B$32,'Summary TC'!$B162,'MemMon Total'!K$10:K$32),0)</f>
        <v>0</v>
      </c>
      <c r="M164" s="743">
        <f>IF($B$8="Actuals only",SUMIF('MemMon Actual'!$B$10:$B$36,'Summary TC'!$B162,'MemMon Actual'!L$10:L$36),0)+IF($B$8="Actuals + Projected",SUMIF('MemMon Total'!$B$10:$B$32,'Summary TC'!$B162,'MemMon Total'!L$10:L$32),0)</f>
        <v>0</v>
      </c>
      <c r="N164" s="743">
        <f>IF($B$8="Actuals only",SUMIF('MemMon Actual'!$B$10:$B$36,'Summary TC'!$B162,'MemMon Actual'!M$10:M$36),0)+IF($B$8="Actuals + Projected",SUMIF('MemMon Total'!$B$10:$B$32,'Summary TC'!$B162,'MemMon Total'!M$10:M$32),0)</f>
        <v>0</v>
      </c>
      <c r="O164" s="743">
        <f>IF($B$8="Actuals only",SUMIF('MemMon Actual'!$B$10:$B$36,'Summary TC'!$B162,'MemMon Actual'!N$10:N$36),0)+IF($B$8="Actuals + Projected",SUMIF('MemMon Total'!$B$10:$B$32,'Summary TC'!$B162,'MemMon Total'!N$10:N$32),0)</f>
        <v>0</v>
      </c>
      <c r="P164" s="743">
        <f>IF($B$8="Actuals only",SUMIF('MemMon Actual'!$B$10:$B$36,'Summary TC'!$B162,'MemMon Actual'!O$10:O$36),0)+IF($B$8="Actuals + Projected",SUMIF('MemMon Total'!$B$10:$B$32,'Summary TC'!$B162,'MemMon Total'!O$10:O$32),0)</f>
        <v>0</v>
      </c>
      <c r="Q164" s="743">
        <f>IF($B$8="Actuals only",SUMIF('MemMon Actual'!$B$10:$B$36,'Summary TC'!$B162,'MemMon Actual'!P$10:P$36),0)+IF($B$8="Actuals + Projected",SUMIF('MemMon Total'!$B$10:$B$32,'Summary TC'!$B162,'MemMon Total'!P$10:P$32),0)</f>
        <v>0</v>
      </c>
      <c r="R164" s="743">
        <f>IF($B$8="Actuals only",SUMIF('MemMon Actual'!$B$10:$B$36,'Summary TC'!$B162,'MemMon Actual'!Q$10:Q$36),0)+IF($B$8="Actuals + Projected",SUMIF('MemMon Total'!$B$10:$B$32,'Summary TC'!$B162,'MemMon Total'!Q$10:Q$32),0)</f>
        <v>0</v>
      </c>
      <c r="S164" s="743">
        <f>IF($B$8="Actuals only",SUMIF('MemMon Actual'!$B$10:$B$36,'Summary TC'!$B162,'MemMon Actual'!R$10:R$36),0)+IF($B$8="Actuals + Projected",SUMIF('MemMon Total'!$B$10:$B$32,'Summary TC'!$B162,'MemMon Total'!R$10:R$32),0)</f>
        <v>0</v>
      </c>
      <c r="T164" s="743">
        <f>IF($B$8="Actuals only",SUMIF('MemMon Actual'!$B$10:$B$36,'Summary TC'!$B162,'MemMon Actual'!S$10:S$36),0)+IF($B$8="Actuals + Projected",SUMIF('MemMon Total'!$B$10:$B$32,'Summary TC'!$B162,'MemMon Total'!S$10:S$32),0)</f>
        <v>0</v>
      </c>
      <c r="U164" s="743">
        <f>IF($B$8="Actuals only",SUMIF('MemMon Actual'!$B$10:$B$36,'Summary TC'!$B162,'MemMon Actual'!T$10:T$36),0)+IF($B$8="Actuals + Projected",SUMIF('MemMon Total'!$B$10:$B$32,'Summary TC'!$B162,'MemMon Total'!T$10:T$32),0)</f>
        <v>0</v>
      </c>
      <c r="V164" s="743">
        <f>IF($B$8="Actuals only",SUMIF('MemMon Actual'!$B$10:$B$36,'Summary TC'!$B162,'MemMon Actual'!U$10:U$36),0)+IF($B$8="Actuals + Projected",SUMIF('MemMon Total'!$B$10:$B$32,'Summary TC'!$B162,'MemMon Total'!U$10:U$32),0)</f>
        <v>0</v>
      </c>
      <c r="W164" s="743">
        <f>IF($B$8="Actuals only",SUMIF('MemMon Actual'!$B$10:$B$36,'Summary TC'!$B162,'MemMon Actual'!V$10:V$36),0)+IF($B$8="Actuals + Projected",SUMIF('MemMon Total'!$B$10:$B$32,'Summary TC'!$B162,'MemMon Total'!V$10:V$32),0)</f>
        <v>0</v>
      </c>
      <c r="X164" s="743">
        <f>IF($B$8="Actuals only",SUMIF('MemMon Actual'!$B$10:$B$36,'Summary TC'!$B162,'MemMon Actual'!W$10:W$36),0)+IF($B$8="Actuals + Projected",SUMIF('MemMon Total'!$B$10:$B$32,'Summary TC'!$B162,'MemMon Total'!W$10:W$32),0)</f>
        <v>0</v>
      </c>
      <c r="Y164" s="743">
        <f>IF($B$8="Actuals only",SUMIF('MemMon Actual'!$B$10:$B$36,'Summary TC'!$B162,'MemMon Actual'!X$10:X$36),0)+IF($B$8="Actuals + Projected",SUMIF('MemMon Total'!$B$10:$B$32,'Summary TC'!$B162,'MemMon Total'!X$10:X$32),0)</f>
        <v>0</v>
      </c>
      <c r="Z164" s="743">
        <f>IF($B$8="Actuals only",SUMIF('MemMon Actual'!$B$10:$B$36,'Summary TC'!$B162,'MemMon Actual'!Y$10:Y$36),0)+IF($B$8="Actuals + Projected",SUMIF('MemMon Total'!$B$10:$B$32,'Summary TC'!$B162,'MemMon Total'!Y$10:Y$32),0)</f>
        <v>0</v>
      </c>
      <c r="AA164" s="743">
        <f>IF($B$8="Actuals only",SUMIF('MemMon Actual'!$B$10:$B$36,'Summary TC'!$B162,'MemMon Actual'!Z$10:Z$36),0)+IF($B$8="Actuals + Projected",SUMIF('MemMon Total'!$B$10:$B$32,'Summary TC'!$B162,'MemMon Total'!Z$10:Z$32),0)</f>
        <v>0</v>
      </c>
      <c r="AB164" s="743">
        <f>IF($B$8="Actuals only",SUMIF('MemMon Actual'!$B$10:$B$36,'Summary TC'!$B162,'MemMon Actual'!AA$10:AA$36),0)+IF($B$8="Actuals + Projected",SUMIF('MemMon Total'!$B$10:$B$32,'Summary TC'!$B162,'MemMon Total'!AA$10:AA$32),0)</f>
        <v>0</v>
      </c>
      <c r="AC164" s="743">
        <f>IF($B$8="Actuals only",SUMIF('MemMon Actual'!$B$10:$B$36,'Summary TC'!$B162,'MemMon Actual'!AB$10:AB$36),0)+IF($B$8="Actuals + Projected",SUMIF('MemMon Total'!$B$10:$B$32,'Summary TC'!$B162,'MemMon Total'!AB$10:AB$32),0)</f>
        <v>0</v>
      </c>
      <c r="AD164" s="743">
        <f>IF($B$8="Actuals only",SUMIF('MemMon Actual'!$B$10:$B$36,'Summary TC'!$B162,'MemMon Actual'!AC$10:AC$36),0)+IF($B$8="Actuals + Projected",SUMIF('MemMon Total'!$B$10:$B$32,'Summary TC'!$B162,'MemMon Total'!AC$10:AC$32),0)</f>
        <v>0</v>
      </c>
      <c r="AE164" s="743">
        <f>IF($B$8="Actuals only",SUMIF('MemMon Actual'!$B$10:$B$36,'Summary TC'!$B162,'MemMon Actual'!AD$10:AD$36),0)+IF($B$8="Actuals + Projected",SUMIF('MemMon Total'!$B$10:$B$32,'Summary TC'!$B162,'MemMon Total'!AD$10:AD$32),0)</f>
        <v>0</v>
      </c>
      <c r="AF164" s="743">
        <f>IF($B$8="Actuals only",SUMIF('MemMon Actual'!$B$10:$B$36,'Summary TC'!$B162,'MemMon Actual'!AE$10:AE$36),0)+IF($B$8="Actuals + Projected",SUMIF('MemMon Total'!$B$10:$B$32,'Summary TC'!$B162,'MemMon Total'!AE$10:AE$32),0)</f>
        <v>0</v>
      </c>
      <c r="AG164" s="743">
        <f>IF($B$8="Actuals only",SUMIF('MemMon Actual'!$B$10:$B$36,'Summary TC'!$B162,'MemMon Actual'!AF$10:AF$36),0)+IF($B$8="Actuals + Projected",SUMIF('MemMon Total'!$B$10:$B$32,'Summary TC'!$B162,'MemMon Total'!AF$10:AF$32),0)</f>
        <v>0</v>
      </c>
      <c r="AH164" s="744">
        <f>IF($B$8="Actuals only",SUMIF('MemMon Actual'!$B$10:$B$36,'Summary TC'!$B162,'MemMon Actual'!AG$10:AG$36),0)+IF($B$8="Actuals + Projected",SUMIF('MemMon Total'!$B$10:$B$32,'Summary TC'!$B162,'MemMon Total'!AG$10:AG$32),0)</f>
        <v>0</v>
      </c>
      <c r="AI164" s="739"/>
    </row>
    <row r="165" spans="2:35" hidden="1" x14ac:dyDescent="0.2">
      <c r="B165" s="591"/>
      <c r="C165" s="687"/>
      <c r="D165" s="638"/>
      <c r="E165" s="745"/>
      <c r="F165" s="746"/>
      <c r="G165" s="746"/>
      <c r="H165" s="746"/>
      <c r="I165" s="746"/>
      <c r="J165" s="746"/>
      <c r="K165" s="746"/>
      <c r="L165" s="746"/>
      <c r="M165" s="746"/>
      <c r="N165" s="746"/>
      <c r="O165" s="746"/>
      <c r="P165" s="746"/>
      <c r="Q165" s="746"/>
      <c r="R165" s="746"/>
      <c r="S165" s="746"/>
      <c r="T165" s="746"/>
      <c r="U165" s="746"/>
      <c r="V165" s="746"/>
      <c r="W165" s="746"/>
      <c r="X165" s="746"/>
      <c r="Y165" s="746"/>
      <c r="Z165" s="746"/>
      <c r="AA165" s="746"/>
      <c r="AB165" s="746"/>
      <c r="AC165" s="746"/>
      <c r="AD165" s="746"/>
      <c r="AE165" s="746"/>
      <c r="AF165" s="746"/>
      <c r="AG165" s="746"/>
      <c r="AH165" s="747"/>
      <c r="AI165" s="739"/>
    </row>
    <row r="166" spans="2:35" hidden="1" x14ac:dyDescent="0.2">
      <c r="B166" s="591" t="str">
        <f>IFERROR(VLOOKUP(C166,'MEG Def'!$A$42:$B$44,2),"")</f>
        <v/>
      </c>
      <c r="C166" s="687"/>
      <c r="D166" s="638" t="s">
        <v>20</v>
      </c>
      <c r="E166" s="639">
        <f>E167*E168</f>
        <v>0</v>
      </c>
      <c r="F166" s="640">
        <f t="shared" ref="F166:AC166" si="70">F167*F168</f>
        <v>0</v>
      </c>
      <c r="G166" s="640">
        <f t="shared" si="70"/>
        <v>0</v>
      </c>
      <c r="H166" s="640">
        <f t="shared" si="70"/>
        <v>0</v>
      </c>
      <c r="I166" s="640">
        <f t="shared" si="70"/>
        <v>0</v>
      </c>
      <c r="J166" s="640">
        <f t="shared" si="70"/>
        <v>0</v>
      </c>
      <c r="K166" s="640">
        <f t="shared" si="70"/>
        <v>0</v>
      </c>
      <c r="L166" s="640">
        <f t="shared" si="70"/>
        <v>0</v>
      </c>
      <c r="M166" s="640">
        <f t="shared" si="70"/>
        <v>0</v>
      </c>
      <c r="N166" s="640">
        <f t="shared" si="70"/>
        <v>0</v>
      </c>
      <c r="O166" s="640">
        <f t="shared" si="70"/>
        <v>0</v>
      </c>
      <c r="P166" s="640">
        <f t="shared" si="70"/>
        <v>0</v>
      </c>
      <c r="Q166" s="640">
        <f t="shared" si="70"/>
        <v>0</v>
      </c>
      <c r="R166" s="640">
        <f t="shared" si="70"/>
        <v>0</v>
      </c>
      <c r="S166" s="640">
        <f t="shared" si="70"/>
        <v>0</v>
      </c>
      <c r="T166" s="640">
        <f t="shared" si="70"/>
        <v>0</v>
      </c>
      <c r="U166" s="640">
        <f t="shared" si="70"/>
        <v>0</v>
      </c>
      <c r="V166" s="640">
        <f t="shared" si="70"/>
        <v>0</v>
      </c>
      <c r="W166" s="640">
        <f t="shared" si="70"/>
        <v>0</v>
      </c>
      <c r="X166" s="640">
        <f t="shared" si="70"/>
        <v>0</v>
      </c>
      <c r="Y166" s="640">
        <f t="shared" si="70"/>
        <v>0</v>
      </c>
      <c r="Z166" s="640">
        <f t="shared" si="70"/>
        <v>0</v>
      </c>
      <c r="AA166" s="640">
        <f t="shared" si="70"/>
        <v>0</v>
      </c>
      <c r="AB166" s="640">
        <f t="shared" si="70"/>
        <v>0</v>
      </c>
      <c r="AC166" s="640">
        <f t="shared" si="70"/>
        <v>0</v>
      </c>
      <c r="AD166" s="640">
        <f t="shared" ref="AD166:AH166" si="71">AD167*AD168</f>
        <v>0</v>
      </c>
      <c r="AE166" s="640">
        <f t="shared" si="71"/>
        <v>0</v>
      </c>
      <c r="AF166" s="640">
        <f t="shared" si="71"/>
        <v>0</v>
      </c>
      <c r="AG166" s="640">
        <f t="shared" si="71"/>
        <v>0</v>
      </c>
      <c r="AH166" s="641">
        <f t="shared" si="71"/>
        <v>0</v>
      </c>
      <c r="AI166" s="739"/>
    </row>
    <row r="167" spans="2:35" s="643" customFormat="1" hidden="1" x14ac:dyDescent="0.2">
      <c r="B167" s="644"/>
      <c r="C167" s="740"/>
      <c r="D167" s="646" t="s">
        <v>21</v>
      </c>
      <c r="E167" s="647">
        <f>SUMIF('WOW PMPM &amp; Agg'!$B$42:$B$50,'Summary TC'!$B166,'WOW PMPM &amp; Agg'!D$42:D$50)</f>
        <v>0</v>
      </c>
      <c r="F167" s="648">
        <f>SUMIF('WOW PMPM &amp; Agg'!$B$42:$B$50,'Summary TC'!$B166,'WOW PMPM &amp; Agg'!E$42:E$50)</f>
        <v>0</v>
      </c>
      <c r="G167" s="648">
        <f>SUMIF('WOW PMPM &amp; Agg'!$B$42:$B$50,'Summary TC'!$B166,'WOW PMPM &amp; Agg'!F$42:F$50)</f>
        <v>0</v>
      </c>
      <c r="H167" s="648">
        <f>SUMIF('WOW PMPM &amp; Agg'!$B$42:$B$50,'Summary TC'!$B166,'WOW PMPM &amp; Agg'!G$42:G$50)</f>
        <v>0</v>
      </c>
      <c r="I167" s="648">
        <f>SUMIF('WOW PMPM &amp; Agg'!$B$42:$B$50,'Summary TC'!$B166,'WOW PMPM &amp; Agg'!H$42:H$50)</f>
        <v>0</v>
      </c>
      <c r="J167" s="648">
        <f>SUMIF('WOW PMPM &amp; Agg'!$B$42:$B$50,'Summary TC'!$B166,'WOW PMPM &amp; Agg'!I$42:I$50)</f>
        <v>0</v>
      </c>
      <c r="K167" s="648">
        <f>SUMIF('WOW PMPM &amp; Agg'!$B$42:$B$50,'Summary TC'!$B166,'WOW PMPM &amp; Agg'!J$42:J$50)</f>
        <v>0</v>
      </c>
      <c r="L167" s="648">
        <f>SUMIF('WOW PMPM &amp; Agg'!$B$42:$B$50,'Summary TC'!$B166,'WOW PMPM &amp; Agg'!K$42:K$50)</f>
        <v>0</v>
      </c>
      <c r="M167" s="648">
        <f>SUMIF('WOW PMPM &amp; Agg'!$B$42:$B$50,'Summary TC'!$B166,'WOW PMPM &amp; Agg'!L$42:L$50)</f>
        <v>0</v>
      </c>
      <c r="N167" s="648">
        <f>SUMIF('WOW PMPM &amp; Agg'!$B$42:$B$50,'Summary TC'!$B166,'WOW PMPM &amp; Agg'!M$42:M$50)</f>
        <v>0</v>
      </c>
      <c r="O167" s="648">
        <f>SUMIF('WOW PMPM &amp; Agg'!$B$42:$B$50,'Summary TC'!$B166,'WOW PMPM &amp; Agg'!N$42:N$50)</f>
        <v>0</v>
      </c>
      <c r="P167" s="648">
        <f>SUMIF('WOW PMPM &amp; Agg'!$B$42:$B$50,'Summary TC'!$B166,'WOW PMPM &amp; Agg'!O$42:O$50)</f>
        <v>0</v>
      </c>
      <c r="Q167" s="648">
        <f>SUMIF('WOW PMPM &amp; Agg'!$B$42:$B$50,'Summary TC'!$B166,'WOW PMPM &amp; Agg'!P$42:P$50)</f>
        <v>0</v>
      </c>
      <c r="R167" s="648">
        <f>SUMIF('WOW PMPM &amp; Agg'!$B$42:$B$50,'Summary TC'!$B166,'WOW PMPM &amp; Agg'!Q$42:Q$50)</f>
        <v>0</v>
      </c>
      <c r="S167" s="648">
        <f>SUMIF('WOW PMPM &amp; Agg'!$B$42:$B$50,'Summary TC'!$B166,'WOW PMPM &amp; Agg'!R$42:R$50)</f>
        <v>0</v>
      </c>
      <c r="T167" s="648">
        <f>SUMIF('WOW PMPM &amp; Agg'!$B$42:$B$50,'Summary TC'!$B166,'WOW PMPM &amp; Agg'!S$42:S$50)</f>
        <v>0</v>
      </c>
      <c r="U167" s="648">
        <f>SUMIF('WOW PMPM &amp; Agg'!$B$42:$B$50,'Summary TC'!$B166,'WOW PMPM &amp; Agg'!T$42:T$50)</f>
        <v>0</v>
      </c>
      <c r="V167" s="648">
        <f>SUMIF('WOW PMPM &amp; Agg'!$B$42:$B$50,'Summary TC'!$B166,'WOW PMPM &amp; Agg'!U$42:U$50)</f>
        <v>0</v>
      </c>
      <c r="W167" s="648">
        <f>SUMIF('WOW PMPM &amp; Agg'!$B$42:$B$50,'Summary TC'!$B166,'WOW PMPM &amp; Agg'!V$42:V$50)</f>
        <v>0</v>
      </c>
      <c r="X167" s="648">
        <f>SUMIF('WOW PMPM &amp; Agg'!$B$42:$B$50,'Summary TC'!$B166,'WOW PMPM &amp; Agg'!W$42:W$50)</f>
        <v>0</v>
      </c>
      <c r="Y167" s="648">
        <f>SUMIF('WOW PMPM &amp; Agg'!$B$42:$B$50,'Summary TC'!$B166,'WOW PMPM &amp; Agg'!X$42:X$50)</f>
        <v>0</v>
      </c>
      <c r="Z167" s="648">
        <f>SUMIF('WOW PMPM &amp; Agg'!$B$42:$B$50,'Summary TC'!$B166,'WOW PMPM &amp; Agg'!Y$42:Y$50)</f>
        <v>0</v>
      </c>
      <c r="AA167" s="648">
        <f>SUMIF('WOW PMPM &amp; Agg'!$B$42:$B$50,'Summary TC'!$B166,'WOW PMPM &amp; Agg'!Z$42:Z$50)</f>
        <v>0</v>
      </c>
      <c r="AB167" s="648">
        <f>SUMIF('WOW PMPM &amp; Agg'!$B$42:$B$50,'Summary TC'!$B166,'WOW PMPM &amp; Agg'!AA$42:AA$50)</f>
        <v>0</v>
      </c>
      <c r="AC167" s="648">
        <f>SUMIF('WOW PMPM &amp; Agg'!$B$42:$B$50,'Summary TC'!$B166,'WOW PMPM &amp; Agg'!AB$42:AB$50)</f>
        <v>0</v>
      </c>
      <c r="AD167" s="648">
        <f>SUMIF('WOW PMPM &amp; Agg'!$B$42:$B$50,'Summary TC'!$B166,'WOW PMPM &amp; Agg'!AC$42:AC$50)</f>
        <v>0</v>
      </c>
      <c r="AE167" s="648">
        <f>SUMIF('WOW PMPM &amp; Agg'!$B$42:$B$50,'Summary TC'!$B166,'WOW PMPM &amp; Agg'!AD$42:AD$50)</f>
        <v>0</v>
      </c>
      <c r="AF167" s="648">
        <f>SUMIF('WOW PMPM &amp; Agg'!$B$42:$B$50,'Summary TC'!$B166,'WOW PMPM &amp; Agg'!AE$42:AE$50)</f>
        <v>0</v>
      </c>
      <c r="AG167" s="648">
        <f>SUMIF('WOW PMPM &amp; Agg'!$B$42:$B$50,'Summary TC'!$B166,'WOW PMPM &amp; Agg'!AF$42:AF$50)</f>
        <v>0</v>
      </c>
      <c r="AH167" s="649">
        <f>SUMIF('WOW PMPM &amp; Agg'!$B$42:$B$50,'Summary TC'!$B166,'WOW PMPM &amp; Agg'!AG$42:AG$50)</f>
        <v>0</v>
      </c>
      <c r="AI167" s="741"/>
    </row>
    <row r="168" spans="2:35" hidden="1" x14ac:dyDescent="0.2">
      <c r="B168" s="591"/>
      <c r="C168" s="687"/>
      <c r="D168" s="638" t="s">
        <v>22</v>
      </c>
      <c r="E168" s="742">
        <f>IF($B$8="Actuals only",SUMIF('MemMon Actual'!$B$10:$B$36,'Summary TC'!$B166,'MemMon Actual'!D$10:D$36),0)+IF($B$8="Actuals + Projected",SUMIF('MemMon Total'!$B$10:$B$32,'Summary TC'!$B166,'MemMon Total'!D$10:D$32),0)</f>
        <v>0</v>
      </c>
      <c r="F168" s="743">
        <f>IF($B$8="Actuals only",SUMIF('MemMon Actual'!$B$10:$B$36,'Summary TC'!$B166,'MemMon Actual'!E$10:E$36),0)+IF($B$8="Actuals + Projected",SUMIF('MemMon Total'!$B$10:$B$32,'Summary TC'!$B166,'MemMon Total'!E$10:E$32),0)</f>
        <v>0</v>
      </c>
      <c r="G168" s="743">
        <f>IF($B$8="Actuals only",SUMIF('MemMon Actual'!$B$10:$B$36,'Summary TC'!$B166,'MemMon Actual'!F$10:F$36),0)+IF($B$8="Actuals + Projected",SUMIF('MemMon Total'!$B$10:$B$32,'Summary TC'!$B166,'MemMon Total'!F$10:F$32),0)</f>
        <v>0</v>
      </c>
      <c r="H168" s="743">
        <f>IF($B$8="Actuals only",SUMIF('MemMon Actual'!$B$10:$B$36,'Summary TC'!$B166,'MemMon Actual'!G$10:G$36),0)+IF($B$8="Actuals + Projected",SUMIF('MemMon Total'!$B$10:$B$32,'Summary TC'!$B166,'MemMon Total'!G$10:G$32),0)</f>
        <v>0</v>
      </c>
      <c r="I168" s="743">
        <f>IF($B$8="Actuals only",SUMIF('MemMon Actual'!$B$10:$B$36,'Summary TC'!$B166,'MemMon Actual'!H$10:H$36),0)+IF($B$8="Actuals + Projected",SUMIF('MemMon Total'!$B$10:$B$32,'Summary TC'!$B166,'MemMon Total'!H$10:H$32),0)</f>
        <v>0</v>
      </c>
      <c r="J168" s="743">
        <f>IF($B$8="Actuals only",SUMIF('MemMon Actual'!$B$10:$B$36,'Summary TC'!$B166,'MemMon Actual'!I$10:I$36),0)+IF($B$8="Actuals + Projected",SUMIF('MemMon Total'!$B$10:$B$32,'Summary TC'!$B166,'MemMon Total'!I$10:I$32),0)</f>
        <v>0</v>
      </c>
      <c r="K168" s="743">
        <f>IF($B$8="Actuals only",SUMIF('MemMon Actual'!$B$10:$B$36,'Summary TC'!$B166,'MemMon Actual'!J$10:J$36),0)+IF($B$8="Actuals + Projected",SUMIF('MemMon Total'!$B$10:$B$32,'Summary TC'!$B166,'MemMon Total'!J$10:J$32),0)</f>
        <v>0</v>
      </c>
      <c r="L168" s="743">
        <f>IF($B$8="Actuals only",SUMIF('MemMon Actual'!$B$10:$B$36,'Summary TC'!$B166,'MemMon Actual'!K$10:K$36),0)+IF($B$8="Actuals + Projected",SUMIF('MemMon Total'!$B$10:$B$32,'Summary TC'!$B166,'MemMon Total'!K$10:K$32),0)</f>
        <v>0</v>
      </c>
      <c r="M168" s="743">
        <f>IF($B$8="Actuals only",SUMIF('MemMon Actual'!$B$10:$B$36,'Summary TC'!$B166,'MemMon Actual'!L$10:L$36),0)+IF($B$8="Actuals + Projected",SUMIF('MemMon Total'!$B$10:$B$32,'Summary TC'!$B166,'MemMon Total'!L$10:L$32),0)</f>
        <v>0</v>
      </c>
      <c r="N168" s="743">
        <f>IF($B$8="Actuals only",SUMIF('MemMon Actual'!$B$10:$B$36,'Summary TC'!$B166,'MemMon Actual'!M$10:M$36),0)+IF($B$8="Actuals + Projected",SUMIF('MemMon Total'!$B$10:$B$32,'Summary TC'!$B166,'MemMon Total'!M$10:M$32),0)</f>
        <v>0</v>
      </c>
      <c r="O168" s="743">
        <f>IF($B$8="Actuals only",SUMIF('MemMon Actual'!$B$10:$B$36,'Summary TC'!$B166,'MemMon Actual'!N$10:N$36),0)+IF($B$8="Actuals + Projected",SUMIF('MemMon Total'!$B$10:$B$32,'Summary TC'!$B166,'MemMon Total'!N$10:N$32),0)</f>
        <v>0</v>
      </c>
      <c r="P168" s="743">
        <f>IF($B$8="Actuals only",SUMIF('MemMon Actual'!$B$10:$B$36,'Summary TC'!$B166,'MemMon Actual'!O$10:O$36),0)+IF($B$8="Actuals + Projected",SUMIF('MemMon Total'!$B$10:$B$32,'Summary TC'!$B166,'MemMon Total'!O$10:O$32),0)</f>
        <v>0</v>
      </c>
      <c r="Q168" s="743">
        <f>IF($B$8="Actuals only",SUMIF('MemMon Actual'!$B$10:$B$36,'Summary TC'!$B166,'MemMon Actual'!P$10:P$36),0)+IF($B$8="Actuals + Projected",SUMIF('MemMon Total'!$B$10:$B$32,'Summary TC'!$B166,'MemMon Total'!P$10:P$32),0)</f>
        <v>0</v>
      </c>
      <c r="R168" s="743">
        <f>IF($B$8="Actuals only",SUMIF('MemMon Actual'!$B$10:$B$36,'Summary TC'!$B166,'MemMon Actual'!Q$10:Q$36),0)+IF($B$8="Actuals + Projected",SUMIF('MemMon Total'!$B$10:$B$32,'Summary TC'!$B166,'MemMon Total'!Q$10:Q$32),0)</f>
        <v>0</v>
      </c>
      <c r="S168" s="743">
        <f>IF($B$8="Actuals only",SUMIF('MemMon Actual'!$B$10:$B$36,'Summary TC'!$B166,'MemMon Actual'!R$10:R$36),0)+IF($B$8="Actuals + Projected",SUMIF('MemMon Total'!$B$10:$B$32,'Summary TC'!$B166,'MemMon Total'!R$10:R$32),0)</f>
        <v>0</v>
      </c>
      <c r="T168" s="743">
        <f>IF($B$8="Actuals only",SUMIF('MemMon Actual'!$B$10:$B$36,'Summary TC'!$B166,'MemMon Actual'!S$10:S$36),0)+IF($B$8="Actuals + Projected",SUMIF('MemMon Total'!$B$10:$B$32,'Summary TC'!$B166,'MemMon Total'!S$10:S$32),0)</f>
        <v>0</v>
      </c>
      <c r="U168" s="743">
        <f>IF($B$8="Actuals only",SUMIF('MemMon Actual'!$B$10:$B$36,'Summary TC'!$B166,'MemMon Actual'!T$10:T$36),0)+IF($B$8="Actuals + Projected",SUMIF('MemMon Total'!$B$10:$B$32,'Summary TC'!$B166,'MemMon Total'!T$10:T$32),0)</f>
        <v>0</v>
      </c>
      <c r="V168" s="743">
        <f>IF($B$8="Actuals only",SUMIF('MemMon Actual'!$B$10:$B$36,'Summary TC'!$B166,'MemMon Actual'!U$10:U$36),0)+IF($B$8="Actuals + Projected",SUMIF('MemMon Total'!$B$10:$B$32,'Summary TC'!$B166,'MemMon Total'!U$10:U$32),0)</f>
        <v>0</v>
      </c>
      <c r="W168" s="743">
        <f>IF($B$8="Actuals only",SUMIF('MemMon Actual'!$B$10:$B$36,'Summary TC'!$B166,'MemMon Actual'!V$10:V$36),0)+IF($B$8="Actuals + Projected",SUMIF('MemMon Total'!$B$10:$B$32,'Summary TC'!$B166,'MemMon Total'!V$10:V$32),0)</f>
        <v>0</v>
      </c>
      <c r="X168" s="743">
        <f>IF($B$8="Actuals only",SUMIF('MemMon Actual'!$B$10:$B$36,'Summary TC'!$B166,'MemMon Actual'!W$10:W$36),0)+IF($B$8="Actuals + Projected",SUMIF('MemMon Total'!$B$10:$B$32,'Summary TC'!$B166,'MemMon Total'!W$10:W$32),0)</f>
        <v>0</v>
      </c>
      <c r="Y168" s="743">
        <f>IF($B$8="Actuals only",SUMIF('MemMon Actual'!$B$10:$B$36,'Summary TC'!$B166,'MemMon Actual'!X$10:X$36),0)+IF($B$8="Actuals + Projected",SUMIF('MemMon Total'!$B$10:$B$32,'Summary TC'!$B166,'MemMon Total'!X$10:X$32),0)</f>
        <v>0</v>
      </c>
      <c r="Z168" s="743">
        <f>IF($B$8="Actuals only",SUMIF('MemMon Actual'!$B$10:$B$36,'Summary TC'!$B166,'MemMon Actual'!Y$10:Y$36),0)+IF($B$8="Actuals + Projected",SUMIF('MemMon Total'!$B$10:$B$32,'Summary TC'!$B166,'MemMon Total'!Y$10:Y$32),0)</f>
        <v>0</v>
      </c>
      <c r="AA168" s="743">
        <f>IF($B$8="Actuals only",SUMIF('MemMon Actual'!$B$10:$B$36,'Summary TC'!$B166,'MemMon Actual'!Z$10:Z$36),0)+IF($B$8="Actuals + Projected",SUMIF('MemMon Total'!$B$10:$B$32,'Summary TC'!$B166,'MemMon Total'!Z$10:Z$32),0)</f>
        <v>0</v>
      </c>
      <c r="AB168" s="743">
        <f>IF($B$8="Actuals only",SUMIF('MemMon Actual'!$B$10:$B$36,'Summary TC'!$B166,'MemMon Actual'!AA$10:AA$36),0)+IF($B$8="Actuals + Projected",SUMIF('MemMon Total'!$B$10:$B$32,'Summary TC'!$B166,'MemMon Total'!AA$10:AA$32),0)</f>
        <v>0</v>
      </c>
      <c r="AC168" s="743">
        <f>IF($B$8="Actuals only",SUMIF('MemMon Actual'!$B$10:$B$36,'Summary TC'!$B166,'MemMon Actual'!AB$10:AB$36),0)+IF($B$8="Actuals + Projected",SUMIF('MemMon Total'!$B$10:$B$32,'Summary TC'!$B166,'MemMon Total'!AB$10:AB$32),0)</f>
        <v>0</v>
      </c>
      <c r="AD168" s="743">
        <f>IF($B$8="Actuals only",SUMIF('MemMon Actual'!$B$10:$B$36,'Summary TC'!$B166,'MemMon Actual'!AC$10:AC$36),0)+IF($B$8="Actuals + Projected",SUMIF('MemMon Total'!$B$10:$B$32,'Summary TC'!$B166,'MemMon Total'!AC$10:AC$32),0)</f>
        <v>0</v>
      </c>
      <c r="AE168" s="743">
        <f>IF($B$8="Actuals only",SUMIF('MemMon Actual'!$B$10:$B$36,'Summary TC'!$B166,'MemMon Actual'!AD$10:AD$36),0)+IF($B$8="Actuals + Projected",SUMIF('MemMon Total'!$B$10:$B$32,'Summary TC'!$B166,'MemMon Total'!AD$10:AD$32),0)</f>
        <v>0</v>
      </c>
      <c r="AF168" s="743">
        <f>IF($B$8="Actuals only",SUMIF('MemMon Actual'!$B$10:$B$36,'Summary TC'!$B166,'MemMon Actual'!AE$10:AE$36),0)+IF($B$8="Actuals + Projected",SUMIF('MemMon Total'!$B$10:$B$32,'Summary TC'!$B166,'MemMon Total'!AE$10:AE$32),0)</f>
        <v>0</v>
      </c>
      <c r="AG168" s="743">
        <f>IF($B$8="Actuals only",SUMIF('MemMon Actual'!$B$10:$B$36,'Summary TC'!$B166,'MemMon Actual'!AF$10:AF$36),0)+IF($B$8="Actuals + Projected",SUMIF('MemMon Total'!$B$10:$B$32,'Summary TC'!$B166,'MemMon Total'!AF$10:AF$32),0)</f>
        <v>0</v>
      </c>
      <c r="AH168" s="744">
        <f>IF($B$8="Actuals only",SUMIF('MemMon Actual'!$B$10:$B$36,'Summary TC'!$B166,'MemMon Actual'!AG$10:AG$36),0)+IF($B$8="Actuals + Projected",SUMIF('MemMon Total'!$B$10:$B$32,'Summary TC'!$B166,'MemMon Total'!AG$10:AG$32),0)</f>
        <v>0</v>
      </c>
      <c r="AI168" s="739"/>
    </row>
    <row r="169" spans="2:35" hidden="1" x14ac:dyDescent="0.2">
      <c r="B169" s="591"/>
      <c r="C169" s="687"/>
      <c r="D169" s="638"/>
      <c r="E169" s="745"/>
      <c r="F169" s="746"/>
      <c r="G169" s="746"/>
      <c r="H169" s="746"/>
      <c r="I169" s="746"/>
      <c r="J169" s="746"/>
      <c r="K169" s="746"/>
      <c r="L169" s="746"/>
      <c r="M169" s="746"/>
      <c r="N169" s="746"/>
      <c r="O169" s="746"/>
      <c r="P169" s="746"/>
      <c r="Q169" s="746"/>
      <c r="R169" s="746"/>
      <c r="S169" s="746"/>
      <c r="T169" s="746"/>
      <c r="U169" s="746"/>
      <c r="V169" s="746"/>
      <c r="W169" s="746"/>
      <c r="X169" s="746"/>
      <c r="Y169" s="746"/>
      <c r="Z169" s="746"/>
      <c r="AA169" s="746"/>
      <c r="AB169" s="746"/>
      <c r="AC169" s="746"/>
      <c r="AD169" s="746"/>
      <c r="AE169" s="746"/>
      <c r="AF169" s="746"/>
      <c r="AG169" s="746"/>
      <c r="AH169" s="747"/>
      <c r="AI169" s="739"/>
    </row>
    <row r="170" spans="2:35" hidden="1" x14ac:dyDescent="0.2">
      <c r="B170" s="591" t="str">
        <f>IFERROR(VLOOKUP(C170,'MEG Def'!$A$42:$B$44,2),"")</f>
        <v/>
      </c>
      <c r="C170" s="687"/>
      <c r="D170" s="638" t="s">
        <v>20</v>
      </c>
      <c r="E170" s="639">
        <f>E171*E172</f>
        <v>0</v>
      </c>
      <c r="F170" s="640">
        <f t="shared" ref="F170:AC170" si="72">F171*F172</f>
        <v>0</v>
      </c>
      <c r="G170" s="640">
        <f t="shared" si="72"/>
        <v>0</v>
      </c>
      <c r="H170" s="640">
        <f t="shared" si="72"/>
        <v>0</v>
      </c>
      <c r="I170" s="640">
        <f t="shared" si="72"/>
        <v>0</v>
      </c>
      <c r="J170" s="640">
        <f t="shared" si="72"/>
        <v>0</v>
      </c>
      <c r="K170" s="640">
        <f t="shared" si="72"/>
        <v>0</v>
      </c>
      <c r="L170" s="640">
        <f t="shared" si="72"/>
        <v>0</v>
      </c>
      <c r="M170" s="640">
        <f t="shared" si="72"/>
        <v>0</v>
      </c>
      <c r="N170" s="640">
        <f t="shared" si="72"/>
        <v>0</v>
      </c>
      <c r="O170" s="640">
        <f t="shared" si="72"/>
        <v>0</v>
      </c>
      <c r="P170" s="640">
        <f t="shared" si="72"/>
        <v>0</v>
      </c>
      <c r="Q170" s="640">
        <f t="shared" si="72"/>
        <v>0</v>
      </c>
      <c r="R170" s="640">
        <f t="shared" si="72"/>
        <v>0</v>
      </c>
      <c r="S170" s="640">
        <f t="shared" si="72"/>
        <v>0</v>
      </c>
      <c r="T170" s="640">
        <f t="shared" si="72"/>
        <v>0</v>
      </c>
      <c r="U170" s="640">
        <f t="shared" si="72"/>
        <v>0</v>
      </c>
      <c r="V170" s="640">
        <f t="shared" si="72"/>
        <v>0</v>
      </c>
      <c r="W170" s="640">
        <f t="shared" si="72"/>
        <v>0</v>
      </c>
      <c r="X170" s="640">
        <f t="shared" si="72"/>
        <v>0</v>
      </c>
      <c r="Y170" s="640">
        <f t="shared" si="72"/>
        <v>0</v>
      </c>
      <c r="Z170" s="640">
        <f t="shared" si="72"/>
        <v>0</v>
      </c>
      <c r="AA170" s="640">
        <f t="shared" si="72"/>
        <v>0</v>
      </c>
      <c r="AB170" s="640">
        <f t="shared" si="72"/>
        <v>0</v>
      </c>
      <c r="AC170" s="640">
        <f t="shared" si="72"/>
        <v>0</v>
      </c>
      <c r="AD170" s="640">
        <f t="shared" ref="AD170:AH170" si="73">AD171*AD172</f>
        <v>0</v>
      </c>
      <c r="AE170" s="640">
        <f t="shared" si="73"/>
        <v>0</v>
      </c>
      <c r="AF170" s="640">
        <f t="shared" si="73"/>
        <v>0</v>
      </c>
      <c r="AG170" s="640">
        <f t="shared" si="73"/>
        <v>0</v>
      </c>
      <c r="AH170" s="641">
        <f t="shared" si="73"/>
        <v>0</v>
      </c>
      <c r="AI170" s="739"/>
    </row>
    <row r="171" spans="2:35" s="643" customFormat="1" hidden="1" x14ac:dyDescent="0.2">
      <c r="B171" s="644"/>
      <c r="C171" s="740"/>
      <c r="D171" s="646" t="s">
        <v>21</v>
      </c>
      <c r="E171" s="647">
        <f>SUMIF('WOW PMPM &amp; Agg'!$B$42:$B$50,'Summary TC'!$B170,'WOW PMPM &amp; Agg'!D$42:D$50)</f>
        <v>0</v>
      </c>
      <c r="F171" s="648">
        <f>SUMIF('WOW PMPM &amp; Agg'!$B$42:$B$50,'Summary TC'!$B170,'WOW PMPM &amp; Agg'!E$42:E$50)</f>
        <v>0</v>
      </c>
      <c r="G171" s="648">
        <f>SUMIF('WOW PMPM &amp; Agg'!$B$42:$B$50,'Summary TC'!$B170,'WOW PMPM &amp; Agg'!F$42:F$50)</f>
        <v>0</v>
      </c>
      <c r="H171" s="648">
        <f>SUMIF('WOW PMPM &amp; Agg'!$B$42:$B$50,'Summary TC'!$B170,'WOW PMPM &amp; Agg'!G$42:G$50)</f>
        <v>0</v>
      </c>
      <c r="I171" s="648">
        <f>SUMIF('WOW PMPM &amp; Agg'!$B$42:$B$50,'Summary TC'!$B170,'WOW PMPM &amp; Agg'!H$42:H$50)</f>
        <v>0</v>
      </c>
      <c r="J171" s="648">
        <f>SUMIF('WOW PMPM &amp; Agg'!$B$42:$B$50,'Summary TC'!$B170,'WOW PMPM &amp; Agg'!I$42:I$50)</f>
        <v>0</v>
      </c>
      <c r="K171" s="648">
        <f>SUMIF('WOW PMPM &amp; Agg'!$B$42:$B$50,'Summary TC'!$B170,'WOW PMPM &amp; Agg'!J$42:J$50)</f>
        <v>0</v>
      </c>
      <c r="L171" s="648">
        <f>SUMIF('WOW PMPM &amp; Agg'!$B$42:$B$50,'Summary TC'!$B170,'WOW PMPM &amp; Agg'!K$42:K$50)</f>
        <v>0</v>
      </c>
      <c r="M171" s="648">
        <f>SUMIF('WOW PMPM &amp; Agg'!$B$42:$B$50,'Summary TC'!$B170,'WOW PMPM &amp; Agg'!L$42:L$50)</f>
        <v>0</v>
      </c>
      <c r="N171" s="648">
        <f>SUMIF('WOW PMPM &amp; Agg'!$B$42:$B$50,'Summary TC'!$B170,'WOW PMPM &amp; Agg'!M$42:M$50)</f>
        <v>0</v>
      </c>
      <c r="O171" s="648">
        <f>SUMIF('WOW PMPM &amp; Agg'!$B$42:$B$50,'Summary TC'!$B170,'WOW PMPM &amp; Agg'!N$42:N$50)</f>
        <v>0</v>
      </c>
      <c r="P171" s="648">
        <f>SUMIF('WOW PMPM &amp; Agg'!$B$42:$B$50,'Summary TC'!$B170,'WOW PMPM &amp; Agg'!O$42:O$50)</f>
        <v>0</v>
      </c>
      <c r="Q171" s="648">
        <f>SUMIF('WOW PMPM &amp; Agg'!$B$42:$B$50,'Summary TC'!$B170,'WOW PMPM &amp; Agg'!P$42:P$50)</f>
        <v>0</v>
      </c>
      <c r="R171" s="648">
        <f>SUMIF('WOW PMPM &amp; Agg'!$B$42:$B$50,'Summary TC'!$B170,'WOW PMPM &amp; Agg'!Q$42:Q$50)</f>
        <v>0</v>
      </c>
      <c r="S171" s="648">
        <f>SUMIF('WOW PMPM &amp; Agg'!$B$42:$B$50,'Summary TC'!$B170,'WOW PMPM &amp; Agg'!R$42:R$50)</f>
        <v>0</v>
      </c>
      <c r="T171" s="648">
        <f>SUMIF('WOW PMPM &amp; Agg'!$B$42:$B$50,'Summary TC'!$B170,'WOW PMPM &amp; Agg'!S$42:S$50)</f>
        <v>0</v>
      </c>
      <c r="U171" s="648">
        <f>SUMIF('WOW PMPM &amp; Agg'!$B$42:$B$50,'Summary TC'!$B170,'WOW PMPM &amp; Agg'!T$42:T$50)</f>
        <v>0</v>
      </c>
      <c r="V171" s="648">
        <f>SUMIF('WOW PMPM &amp; Agg'!$B$42:$B$50,'Summary TC'!$B170,'WOW PMPM &amp; Agg'!U$42:U$50)</f>
        <v>0</v>
      </c>
      <c r="W171" s="648">
        <f>SUMIF('WOW PMPM &amp; Agg'!$B$42:$B$50,'Summary TC'!$B170,'WOW PMPM &amp; Agg'!V$42:V$50)</f>
        <v>0</v>
      </c>
      <c r="X171" s="648">
        <f>SUMIF('WOW PMPM &amp; Agg'!$B$42:$B$50,'Summary TC'!$B170,'WOW PMPM &amp; Agg'!W$42:W$50)</f>
        <v>0</v>
      </c>
      <c r="Y171" s="648">
        <f>SUMIF('WOW PMPM &amp; Agg'!$B$42:$B$50,'Summary TC'!$B170,'WOW PMPM &amp; Agg'!X$42:X$50)</f>
        <v>0</v>
      </c>
      <c r="Z171" s="648">
        <f>SUMIF('WOW PMPM &amp; Agg'!$B$42:$B$50,'Summary TC'!$B170,'WOW PMPM &amp; Agg'!Y$42:Y$50)</f>
        <v>0</v>
      </c>
      <c r="AA171" s="648">
        <f>SUMIF('WOW PMPM &amp; Agg'!$B$42:$B$50,'Summary TC'!$B170,'WOW PMPM &amp; Agg'!Z$42:Z$50)</f>
        <v>0</v>
      </c>
      <c r="AB171" s="648">
        <f>SUMIF('WOW PMPM &amp; Agg'!$B$42:$B$50,'Summary TC'!$B170,'WOW PMPM &amp; Agg'!AA$42:AA$50)</f>
        <v>0</v>
      </c>
      <c r="AC171" s="648">
        <f>SUMIF('WOW PMPM &amp; Agg'!$B$42:$B$50,'Summary TC'!$B170,'WOW PMPM &amp; Agg'!AB$42:AB$50)</f>
        <v>0</v>
      </c>
      <c r="AD171" s="648">
        <f>SUMIF('WOW PMPM &amp; Agg'!$B$42:$B$50,'Summary TC'!$B170,'WOW PMPM &amp; Agg'!AC$42:AC$50)</f>
        <v>0</v>
      </c>
      <c r="AE171" s="648">
        <f>SUMIF('WOW PMPM &amp; Agg'!$B$42:$B$50,'Summary TC'!$B170,'WOW PMPM &amp; Agg'!AD$42:AD$50)</f>
        <v>0</v>
      </c>
      <c r="AF171" s="648">
        <f>SUMIF('WOW PMPM &amp; Agg'!$B$42:$B$50,'Summary TC'!$B170,'WOW PMPM &amp; Agg'!AE$42:AE$50)</f>
        <v>0</v>
      </c>
      <c r="AG171" s="648">
        <f>SUMIF('WOW PMPM &amp; Agg'!$B$42:$B$50,'Summary TC'!$B170,'WOW PMPM &amp; Agg'!AF$42:AF$50)</f>
        <v>0</v>
      </c>
      <c r="AH171" s="649">
        <f>SUMIF('WOW PMPM &amp; Agg'!$B$42:$B$50,'Summary TC'!$B170,'WOW PMPM &amp; Agg'!AG$42:AG$50)</f>
        <v>0</v>
      </c>
      <c r="AI171" s="741"/>
    </row>
    <row r="172" spans="2:35" hidden="1" x14ac:dyDescent="0.2">
      <c r="B172" s="591"/>
      <c r="C172" s="687"/>
      <c r="D172" s="638" t="s">
        <v>22</v>
      </c>
      <c r="E172" s="742">
        <f>IF($B$8="Actuals only",SUMIF('MemMon Actual'!$B$10:$B$36,'Summary TC'!$B170,'MemMon Actual'!D$10:D$36),0)+IF($B$8="Actuals + Projected",SUMIF('MemMon Total'!$B$10:$B$32,'Summary TC'!$B170,'MemMon Total'!D$10:D$32),0)</f>
        <v>0</v>
      </c>
      <c r="F172" s="743">
        <f>IF($B$8="Actuals only",SUMIF('MemMon Actual'!$B$10:$B$36,'Summary TC'!$B170,'MemMon Actual'!E$10:E$36),0)+IF($B$8="Actuals + Projected",SUMIF('MemMon Total'!$B$10:$B$32,'Summary TC'!$B170,'MemMon Total'!E$10:E$32),0)</f>
        <v>0</v>
      </c>
      <c r="G172" s="743">
        <f>IF($B$8="Actuals only",SUMIF('MemMon Actual'!$B$10:$B$36,'Summary TC'!$B170,'MemMon Actual'!F$10:F$36),0)+IF($B$8="Actuals + Projected",SUMIF('MemMon Total'!$B$10:$B$32,'Summary TC'!$B170,'MemMon Total'!F$10:F$32),0)</f>
        <v>0</v>
      </c>
      <c r="H172" s="743">
        <f>IF($B$8="Actuals only",SUMIF('MemMon Actual'!$B$10:$B$36,'Summary TC'!$B170,'MemMon Actual'!G$10:G$36),0)+IF($B$8="Actuals + Projected",SUMIF('MemMon Total'!$B$10:$B$32,'Summary TC'!$B170,'MemMon Total'!G$10:G$32),0)</f>
        <v>0</v>
      </c>
      <c r="I172" s="743">
        <f>IF($B$8="Actuals only",SUMIF('MemMon Actual'!$B$10:$B$36,'Summary TC'!$B170,'MemMon Actual'!H$10:H$36),0)+IF($B$8="Actuals + Projected",SUMIF('MemMon Total'!$B$10:$B$32,'Summary TC'!$B170,'MemMon Total'!H$10:H$32),0)</f>
        <v>0</v>
      </c>
      <c r="J172" s="743">
        <f>IF($B$8="Actuals only",SUMIF('MemMon Actual'!$B$10:$B$36,'Summary TC'!$B170,'MemMon Actual'!I$10:I$36),0)+IF($B$8="Actuals + Projected",SUMIF('MemMon Total'!$B$10:$B$32,'Summary TC'!$B170,'MemMon Total'!I$10:I$32),0)</f>
        <v>0</v>
      </c>
      <c r="K172" s="743">
        <f>IF($B$8="Actuals only",SUMIF('MemMon Actual'!$B$10:$B$36,'Summary TC'!$B170,'MemMon Actual'!J$10:J$36),0)+IF($B$8="Actuals + Projected",SUMIF('MemMon Total'!$B$10:$B$32,'Summary TC'!$B170,'MemMon Total'!J$10:J$32),0)</f>
        <v>0</v>
      </c>
      <c r="L172" s="743">
        <f>IF($B$8="Actuals only",SUMIF('MemMon Actual'!$B$10:$B$36,'Summary TC'!$B170,'MemMon Actual'!K$10:K$36),0)+IF($B$8="Actuals + Projected",SUMIF('MemMon Total'!$B$10:$B$32,'Summary TC'!$B170,'MemMon Total'!K$10:K$32),0)</f>
        <v>0</v>
      </c>
      <c r="M172" s="743">
        <f>IF($B$8="Actuals only",SUMIF('MemMon Actual'!$B$10:$B$36,'Summary TC'!$B170,'MemMon Actual'!L$10:L$36),0)+IF($B$8="Actuals + Projected",SUMIF('MemMon Total'!$B$10:$B$32,'Summary TC'!$B170,'MemMon Total'!L$10:L$32),0)</f>
        <v>0</v>
      </c>
      <c r="N172" s="743">
        <f>IF($B$8="Actuals only",SUMIF('MemMon Actual'!$B$10:$B$36,'Summary TC'!$B170,'MemMon Actual'!M$10:M$36),0)+IF($B$8="Actuals + Projected",SUMIF('MemMon Total'!$B$10:$B$32,'Summary TC'!$B170,'MemMon Total'!M$10:M$32),0)</f>
        <v>0</v>
      </c>
      <c r="O172" s="743">
        <f>IF($B$8="Actuals only",SUMIF('MemMon Actual'!$B$10:$B$36,'Summary TC'!$B170,'MemMon Actual'!N$10:N$36),0)+IF($B$8="Actuals + Projected",SUMIF('MemMon Total'!$B$10:$B$32,'Summary TC'!$B170,'MemMon Total'!N$10:N$32),0)</f>
        <v>0</v>
      </c>
      <c r="P172" s="743">
        <f>IF($B$8="Actuals only",SUMIF('MemMon Actual'!$B$10:$B$36,'Summary TC'!$B170,'MemMon Actual'!O$10:O$36),0)+IF($B$8="Actuals + Projected",SUMIF('MemMon Total'!$B$10:$B$32,'Summary TC'!$B170,'MemMon Total'!O$10:O$32),0)</f>
        <v>0</v>
      </c>
      <c r="Q172" s="743">
        <f>IF($B$8="Actuals only",SUMIF('MemMon Actual'!$B$10:$B$36,'Summary TC'!$B170,'MemMon Actual'!P$10:P$36),0)+IF($B$8="Actuals + Projected",SUMIF('MemMon Total'!$B$10:$B$32,'Summary TC'!$B170,'MemMon Total'!P$10:P$32),0)</f>
        <v>0</v>
      </c>
      <c r="R172" s="743">
        <f>IF($B$8="Actuals only",SUMIF('MemMon Actual'!$B$10:$B$36,'Summary TC'!$B170,'MemMon Actual'!Q$10:Q$36),0)+IF($B$8="Actuals + Projected",SUMIF('MemMon Total'!$B$10:$B$32,'Summary TC'!$B170,'MemMon Total'!Q$10:Q$32),0)</f>
        <v>0</v>
      </c>
      <c r="S172" s="743">
        <f>IF($B$8="Actuals only",SUMIF('MemMon Actual'!$B$10:$B$36,'Summary TC'!$B170,'MemMon Actual'!R$10:R$36),0)+IF($B$8="Actuals + Projected",SUMIF('MemMon Total'!$B$10:$B$32,'Summary TC'!$B170,'MemMon Total'!R$10:R$32),0)</f>
        <v>0</v>
      </c>
      <c r="T172" s="743">
        <f>IF($B$8="Actuals only",SUMIF('MemMon Actual'!$B$10:$B$36,'Summary TC'!$B170,'MemMon Actual'!S$10:S$36),0)+IF($B$8="Actuals + Projected",SUMIF('MemMon Total'!$B$10:$B$32,'Summary TC'!$B170,'MemMon Total'!S$10:S$32),0)</f>
        <v>0</v>
      </c>
      <c r="U172" s="743">
        <f>IF($B$8="Actuals only",SUMIF('MemMon Actual'!$B$10:$B$36,'Summary TC'!$B170,'MemMon Actual'!T$10:T$36),0)+IF($B$8="Actuals + Projected",SUMIF('MemMon Total'!$B$10:$B$32,'Summary TC'!$B170,'MemMon Total'!T$10:T$32),0)</f>
        <v>0</v>
      </c>
      <c r="V172" s="743">
        <f>IF($B$8="Actuals only",SUMIF('MemMon Actual'!$B$10:$B$36,'Summary TC'!$B170,'MemMon Actual'!U$10:U$36),0)+IF($B$8="Actuals + Projected",SUMIF('MemMon Total'!$B$10:$B$32,'Summary TC'!$B170,'MemMon Total'!U$10:U$32),0)</f>
        <v>0</v>
      </c>
      <c r="W172" s="743">
        <f>IF($B$8="Actuals only",SUMIF('MemMon Actual'!$B$10:$B$36,'Summary TC'!$B170,'MemMon Actual'!V$10:V$36),0)+IF($B$8="Actuals + Projected",SUMIF('MemMon Total'!$B$10:$B$32,'Summary TC'!$B170,'MemMon Total'!V$10:V$32),0)</f>
        <v>0</v>
      </c>
      <c r="X172" s="743">
        <f>IF($B$8="Actuals only",SUMIF('MemMon Actual'!$B$10:$B$36,'Summary TC'!$B170,'MemMon Actual'!W$10:W$36),0)+IF($B$8="Actuals + Projected",SUMIF('MemMon Total'!$B$10:$B$32,'Summary TC'!$B170,'MemMon Total'!W$10:W$32),0)</f>
        <v>0</v>
      </c>
      <c r="Y172" s="743">
        <f>IF($B$8="Actuals only",SUMIF('MemMon Actual'!$B$10:$B$36,'Summary TC'!$B170,'MemMon Actual'!X$10:X$36),0)+IF($B$8="Actuals + Projected",SUMIF('MemMon Total'!$B$10:$B$32,'Summary TC'!$B170,'MemMon Total'!X$10:X$32),0)</f>
        <v>0</v>
      </c>
      <c r="Z172" s="743">
        <f>IF($B$8="Actuals only",SUMIF('MemMon Actual'!$B$10:$B$36,'Summary TC'!$B170,'MemMon Actual'!Y$10:Y$36),0)+IF($B$8="Actuals + Projected",SUMIF('MemMon Total'!$B$10:$B$32,'Summary TC'!$B170,'MemMon Total'!Y$10:Y$32),0)</f>
        <v>0</v>
      </c>
      <c r="AA172" s="743">
        <f>IF($B$8="Actuals only",SUMIF('MemMon Actual'!$B$10:$B$36,'Summary TC'!$B170,'MemMon Actual'!Z$10:Z$36),0)+IF($B$8="Actuals + Projected",SUMIF('MemMon Total'!$B$10:$B$32,'Summary TC'!$B170,'MemMon Total'!Z$10:Z$32),0)</f>
        <v>0</v>
      </c>
      <c r="AB172" s="743">
        <f>IF($B$8="Actuals only",SUMIF('MemMon Actual'!$B$10:$B$36,'Summary TC'!$B170,'MemMon Actual'!AA$10:AA$36),0)+IF($B$8="Actuals + Projected",SUMIF('MemMon Total'!$B$10:$B$32,'Summary TC'!$B170,'MemMon Total'!AA$10:AA$32),0)</f>
        <v>0</v>
      </c>
      <c r="AC172" s="743">
        <f>IF($B$8="Actuals only",SUMIF('MemMon Actual'!$B$10:$B$36,'Summary TC'!$B170,'MemMon Actual'!AB$10:AB$36),0)+IF($B$8="Actuals + Projected",SUMIF('MemMon Total'!$B$10:$B$32,'Summary TC'!$B170,'MemMon Total'!AB$10:AB$32),0)</f>
        <v>0</v>
      </c>
      <c r="AD172" s="743">
        <f>IF($B$8="Actuals only",SUMIF('MemMon Actual'!$B$10:$B$36,'Summary TC'!$B170,'MemMon Actual'!AC$10:AC$36),0)+IF($B$8="Actuals + Projected",SUMIF('MemMon Total'!$B$10:$B$32,'Summary TC'!$B170,'MemMon Total'!AC$10:AC$32),0)</f>
        <v>0</v>
      </c>
      <c r="AE172" s="743">
        <f>IF($B$8="Actuals only",SUMIF('MemMon Actual'!$B$10:$B$36,'Summary TC'!$B170,'MemMon Actual'!AD$10:AD$36),0)+IF($B$8="Actuals + Projected",SUMIF('MemMon Total'!$B$10:$B$32,'Summary TC'!$B170,'MemMon Total'!AD$10:AD$32),0)</f>
        <v>0</v>
      </c>
      <c r="AF172" s="743">
        <f>IF($B$8="Actuals only",SUMIF('MemMon Actual'!$B$10:$B$36,'Summary TC'!$B170,'MemMon Actual'!AE$10:AE$36),0)+IF($B$8="Actuals + Projected",SUMIF('MemMon Total'!$B$10:$B$32,'Summary TC'!$B170,'MemMon Total'!AE$10:AE$32),0)</f>
        <v>0</v>
      </c>
      <c r="AG172" s="743">
        <f>IF($B$8="Actuals only",SUMIF('MemMon Actual'!$B$10:$B$36,'Summary TC'!$B170,'MemMon Actual'!AF$10:AF$36),0)+IF($B$8="Actuals + Projected",SUMIF('MemMon Total'!$B$10:$B$32,'Summary TC'!$B170,'MemMon Total'!AF$10:AF$32),0)</f>
        <v>0</v>
      </c>
      <c r="AH172" s="744">
        <f>IF($B$8="Actuals only",SUMIF('MemMon Actual'!$B$10:$B$36,'Summary TC'!$B170,'MemMon Actual'!AG$10:AG$36),0)+IF($B$8="Actuals + Projected",SUMIF('MemMon Total'!$B$10:$B$32,'Summary TC'!$B170,'MemMon Total'!AG$10:AG$32),0)</f>
        <v>0</v>
      </c>
      <c r="AI172" s="739"/>
    </row>
    <row r="173" spans="2:35" hidden="1" x14ac:dyDescent="0.2">
      <c r="B173" s="591"/>
      <c r="C173" s="687"/>
      <c r="D173" s="638"/>
      <c r="E173" s="745"/>
      <c r="F173" s="746"/>
      <c r="G173" s="746"/>
      <c r="H173" s="746"/>
      <c r="I173" s="746"/>
      <c r="J173" s="746"/>
      <c r="K173" s="746"/>
      <c r="L173" s="746"/>
      <c r="M173" s="746"/>
      <c r="N173" s="746"/>
      <c r="O173" s="746"/>
      <c r="P173" s="746"/>
      <c r="Q173" s="746"/>
      <c r="R173" s="746"/>
      <c r="S173" s="746"/>
      <c r="T173" s="746"/>
      <c r="U173" s="746"/>
      <c r="V173" s="746"/>
      <c r="W173" s="746"/>
      <c r="X173" s="746"/>
      <c r="Y173" s="746"/>
      <c r="Z173" s="746"/>
      <c r="AA173" s="746"/>
      <c r="AB173" s="746"/>
      <c r="AC173" s="746"/>
      <c r="AD173" s="746"/>
      <c r="AE173" s="746"/>
      <c r="AF173" s="746"/>
      <c r="AG173" s="746"/>
      <c r="AH173" s="747"/>
      <c r="AI173" s="739"/>
    </row>
    <row r="174" spans="2:35" hidden="1" x14ac:dyDescent="0.2">
      <c r="B174" s="591"/>
      <c r="C174" s="687"/>
      <c r="D174" s="638"/>
      <c r="E174" s="745"/>
      <c r="F174" s="746"/>
      <c r="G174" s="746"/>
      <c r="H174" s="746"/>
      <c r="I174" s="746"/>
      <c r="J174" s="746"/>
      <c r="K174" s="746"/>
      <c r="L174" s="746"/>
      <c r="M174" s="746"/>
      <c r="N174" s="746"/>
      <c r="O174" s="746"/>
      <c r="P174" s="746"/>
      <c r="Q174" s="746"/>
      <c r="R174" s="746"/>
      <c r="S174" s="746"/>
      <c r="T174" s="746"/>
      <c r="U174" s="746"/>
      <c r="V174" s="746"/>
      <c r="W174" s="746"/>
      <c r="X174" s="746"/>
      <c r="Y174" s="746"/>
      <c r="Z174" s="746"/>
      <c r="AA174" s="746"/>
      <c r="AB174" s="746"/>
      <c r="AC174" s="746"/>
      <c r="AD174" s="746"/>
      <c r="AE174" s="746"/>
      <c r="AF174" s="746"/>
      <c r="AG174" s="746"/>
      <c r="AH174" s="747"/>
      <c r="AI174" s="739"/>
    </row>
    <row r="175" spans="2:35" hidden="1" x14ac:dyDescent="0.2">
      <c r="B175" s="554" t="s">
        <v>42</v>
      </c>
      <c r="C175" s="687"/>
      <c r="D175" s="638" t="s">
        <v>148</v>
      </c>
      <c r="E175" s="745"/>
      <c r="F175" s="746"/>
      <c r="G175" s="746"/>
      <c r="H175" s="746"/>
      <c r="I175" s="746"/>
      <c r="J175" s="746"/>
      <c r="K175" s="746"/>
      <c r="L175" s="746"/>
      <c r="M175" s="746"/>
      <c r="N175" s="746"/>
      <c r="O175" s="746"/>
      <c r="P175" s="746"/>
      <c r="Q175" s="746"/>
      <c r="R175" s="746"/>
      <c r="S175" s="746"/>
      <c r="T175" s="746"/>
      <c r="U175" s="746"/>
      <c r="V175" s="746"/>
      <c r="W175" s="746"/>
      <c r="X175" s="746"/>
      <c r="Y175" s="746"/>
      <c r="Z175" s="746"/>
      <c r="AA175" s="746"/>
      <c r="AB175" s="746"/>
      <c r="AC175" s="746"/>
      <c r="AD175" s="746"/>
      <c r="AE175" s="746"/>
      <c r="AF175" s="746"/>
      <c r="AG175" s="746"/>
      <c r="AH175" s="747"/>
      <c r="AI175" s="739"/>
    </row>
    <row r="176" spans="2:35" hidden="1" x14ac:dyDescent="0.2">
      <c r="B176" s="591"/>
      <c r="C176" s="687"/>
      <c r="D176" s="748" t="s">
        <v>39</v>
      </c>
      <c r="E176" s="745"/>
      <c r="F176" s="746"/>
      <c r="G176" s="746"/>
      <c r="H176" s="746"/>
      <c r="I176" s="746"/>
      <c r="J176" s="746"/>
      <c r="K176" s="746"/>
      <c r="L176" s="746"/>
      <c r="M176" s="746"/>
      <c r="N176" s="746"/>
      <c r="O176" s="746"/>
      <c r="P176" s="746"/>
      <c r="Q176" s="746"/>
      <c r="R176" s="746"/>
      <c r="S176" s="746"/>
      <c r="T176" s="746"/>
      <c r="U176" s="746"/>
      <c r="V176" s="746"/>
      <c r="W176" s="746"/>
      <c r="X176" s="746"/>
      <c r="Y176" s="746"/>
      <c r="Z176" s="746"/>
      <c r="AA176" s="746"/>
      <c r="AB176" s="746"/>
      <c r="AC176" s="746"/>
      <c r="AD176" s="746"/>
      <c r="AE176" s="746"/>
      <c r="AF176" s="746"/>
      <c r="AG176" s="746"/>
      <c r="AH176" s="747"/>
      <c r="AI176" s="739"/>
    </row>
    <row r="177" spans="2:38" hidden="1" x14ac:dyDescent="0.2">
      <c r="B177" s="682"/>
      <c r="C177" s="687"/>
      <c r="D177" s="749"/>
      <c r="E177" s="745"/>
      <c r="F177" s="746"/>
      <c r="G177" s="746"/>
      <c r="H177" s="746"/>
      <c r="I177" s="746"/>
      <c r="J177" s="746"/>
      <c r="K177" s="746"/>
      <c r="L177" s="746"/>
      <c r="M177" s="746"/>
      <c r="N177" s="746"/>
      <c r="O177" s="746"/>
      <c r="P177" s="746"/>
      <c r="Q177" s="746"/>
      <c r="R177" s="746"/>
      <c r="S177" s="746"/>
      <c r="T177" s="746"/>
      <c r="U177" s="746"/>
      <c r="V177" s="746"/>
      <c r="W177" s="746"/>
      <c r="X177" s="746"/>
      <c r="Y177" s="746"/>
      <c r="Z177" s="746"/>
      <c r="AA177" s="746"/>
      <c r="AB177" s="746"/>
      <c r="AC177" s="746"/>
      <c r="AD177" s="746"/>
      <c r="AE177" s="746"/>
      <c r="AF177" s="746"/>
      <c r="AG177" s="746"/>
      <c r="AH177" s="747"/>
      <c r="AI177" s="739"/>
    </row>
    <row r="178" spans="2:38" hidden="1" x14ac:dyDescent="0.2">
      <c r="B178" s="591" t="str">
        <f>IFERROR(VLOOKUP(C178,'MEG Def'!$A$47:$B$49,2),"")</f>
        <v/>
      </c>
      <c r="C178" s="687"/>
      <c r="D178" s="638" t="str">
        <f>IF($C178&lt;&gt;0,"Total","")</f>
        <v/>
      </c>
      <c r="E178" s="639">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40">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40">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40">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40">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40">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40">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40">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40">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40">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40">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40">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40">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40">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40">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40">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40">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40">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40">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40">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40">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40">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40">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40">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40">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40">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40">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40">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40">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41">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39"/>
    </row>
    <row r="179" spans="2:38" hidden="1" x14ac:dyDescent="0.2">
      <c r="B179" s="591" t="str">
        <f>IFERROR(VLOOKUP(C179,'MEG Def'!$A$47:$B$49,2),"")</f>
        <v/>
      </c>
      <c r="C179" s="687"/>
      <c r="D179" s="638" t="str">
        <f>IF($C179&lt;&gt;0,"Total","")</f>
        <v/>
      </c>
      <c r="E179" s="639">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40">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40">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40">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40">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40">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40">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40">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40">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40">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40">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40">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40">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40">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40">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40">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40">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40">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40">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40">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40">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40">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40">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40">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40">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40">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40">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40">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40">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41">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39"/>
    </row>
    <row r="180" spans="2:38" hidden="1" x14ac:dyDescent="0.2">
      <c r="B180" s="591" t="str">
        <f>IFERROR(VLOOKUP(C180,'MEG Def'!$A$47:$B$49,2),"")</f>
        <v/>
      </c>
      <c r="C180" s="687"/>
      <c r="D180" s="638" t="str">
        <f>IF($C180&lt;&gt;0,"Total","")</f>
        <v/>
      </c>
      <c r="E180" s="639">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40">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40">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40">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40">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40">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40">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40">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40">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40">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40">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40">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40">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40">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40">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40">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40">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40">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40">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40">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40">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40">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40">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40">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40">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40">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40">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40">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40">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41">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39"/>
    </row>
    <row r="181" spans="2:38" ht="13.5" thickBot="1" x14ac:dyDescent="0.25">
      <c r="B181" s="750"/>
      <c r="C181" s="730"/>
      <c r="D181" s="751"/>
      <c r="E181" s="752"/>
      <c r="F181" s="753"/>
      <c r="G181" s="753"/>
      <c r="H181" s="753"/>
      <c r="I181" s="753"/>
      <c r="J181" s="753"/>
      <c r="K181" s="753"/>
      <c r="L181" s="753"/>
      <c r="M181" s="753"/>
      <c r="N181" s="753"/>
      <c r="O181" s="753"/>
      <c r="P181" s="753"/>
      <c r="Q181" s="753"/>
      <c r="R181" s="753"/>
      <c r="S181" s="753"/>
      <c r="T181" s="753"/>
      <c r="U181" s="753"/>
      <c r="V181" s="753"/>
      <c r="W181" s="753"/>
      <c r="X181" s="753"/>
      <c r="Y181" s="753"/>
      <c r="Z181" s="753"/>
      <c r="AA181" s="753"/>
      <c r="AB181" s="753"/>
      <c r="AC181" s="753"/>
      <c r="AD181" s="753"/>
      <c r="AE181" s="753"/>
      <c r="AF181" s="753"/>
      <c r="AG181" s="753"/>
      <c r="AH181" s="754"/>
      <c r="AI181" s="755"/>
    </row>
    <row r="182" spans="2:38" ht="13.5" thickBot="1" x14ac:dyDescent="0.25">
      <c r="B182" s="666" t="s">
        <v>4</v>
      </c>
      <c r="C182" s="667"/>
      <c r="D182" s="756"/>
      <c r="E182" s="757">
        <f>IF(AND(E$12&gt;='Summary TC'!$C$4, E$12&lt;='Summary TC'!$C$5), SUMIF($D161:$D181,"Total",E161:E181),0)</f>
        <v>355043264.14999998</v>
      </c>
      <c r="F182" s="758">
        <f>IF(AND(F$12&gt;='Summary TC'!$C$4, F$12&lt;='Summary TC'!$C$5), SUMIF($D161:$D181,"Total",F161:F181),0)</f>
        <v>563660686.83000004</v>
      </c>
      <c r="G182" s="758">
        <f>IF(AND(G$12&gt;='Summary TC'!$C$4, G$12&lt;='Summary TC'!$C$5), SUMIF($D161:$D181,"Total",G161:G181),0)</f>
        <v>691220435.56000006</v>
      </c>
      <c r="H182" s="758">
        <f>IF(AND(H$12&gt;='Summary TC'!$C$4, H$12&lt;='Summary TC'!$C$5), SUMIF($D161:$D181,"Total",H161:H181),0)</f>
        <v>698472391.3499999</v>
      </c>
      <c r="I182" s="758">
        <f>IF(AND(I$12&gt;='Summary TC'!$C$4, I$12&lt;='Summary TC'!$C$5), SUMIF($D161:$D181,"Total",I161:I181),0)</f>
        <v>693551711.71000004</v>
      </c>
      <c r="J182" s="758">
        <f>IF(AND(J$12&gt;='Summary TC'!$C$4, J$12&lt;='Summary TC'!$C$5), SUMIF($D161:$D181,"Total",J161:J181),0)</f>
        <v>0</v>
      </c>
      <c r="K182" s="758">
        <f>IF(AND(K$12&gt;='Summary TC'!$C$4, K$12&lt;='Summary TC'!$C$5), SUMIF($D161:$D181,"Total",K161:K181),0)</f>
        <v>0</v>
      </c>
      <c r="L182" s="758">
        <f>IF(AND(L$12&gt;='Summary TC'!$C$4, L$12&lt;='Summary TC'!$C$5), SUMIF($D161:$D181,"Total",L161:L181),0)</f>
        <v>0</v>
      </c>
      <c r="M182" s="758">
        <f>IF(AND(M$12&gt;='Summary TC'!$C$4, M$12&lt;='Summary TC'!$C$5), SUMIF($D161:$D181,"Total",M161:M181),0)</f>
        <v>0</v>
      </c>
      <c r="N182" s="758">
        <f>IF(AND(N$12&gt;='Summary TC'!$C$4, N$12&lt;='Summary TC'!$C$5), SUMIF($D161:$D181,"Total",N161:N181),0)</f>
        <v>0</v>
      </c>
      <c r="O182" s="758">
        <f>IF(AND(O$12&gt;='Summary TC'!$C$4, O$12&lt;='Summary TC'!$C$5), SUMIF($D161:$D181,"Total",O161:O181),0)</f>
        <v>0</v>
      </c>
      <c r="P182" s="758">
        <f>IF(AND(P$12&gt;='Summary TC'!$C$4, P$12&lt;='Summary TC'!$C$5), SUMIF($D161:$D181,"Total",P161:P181),0)</f>
        <v>0</v>
      </c>
      <c r="Q182" s="758">
        <f>IF(AND(Q$12&gt;='Summary TC'!$C$4, Q$12&lt;='Summary TC'!$C$5), SUMIF($D161:$D181,"Total",Q161:Q181),0)</f>
        <v>0</v>
      </c>
      <c r="R182" s="758">
        <f>IF(AND(R$12&gt;='Summary TC'!$C$4, R$12&lt;='Summary TC'!$C$5), SUMIF($D161:$D181,"Total",R161:R181),0)</f>
        <v>0</v>
      </c>
      <c r="S182" s="758">
        <f>IF(AND(S$12&gt;='Summary TC'!$C$4, S$12&lt;='Summary TC'!$C$5), SUMIF($D161:$D181,"Total",S161:S181),0)</f>
        <v>0</v>
      </c>
      <c r="T182" s="758">
        <f>IF(AND(T$12&gt;='Summary TC'!$C$4, T$12&lt;='Summary TC'!$C$5), SUMIF($D161:$D181,"Total",T161:T181),0)</f>
        <v>0</v>
      </c>
      <c r="U182" s="758">
        <f>IF(AND(U$12&gt;='Summary TC'!$C$4, U$12&lt;='Summary TC'!$C$5), SUMIF($D161:$D181,"Total",U161:U181),0)</f>
        <v>0</v>
      </c>
      <c r="V182" s="758">
        <f>IF(AND(V$12&gt;='Summary TC'!$C$4, V$12&lt;='Summary TC'!$C$5), SUMIF($D161:$D181,"Total",V161:V181),0)</f>
        <v>0</v>
      </c>
      <c r="W182" s="758">
        <f>IF(AND(W$12&gt;='Summary TC'!$C$4, W$12&lt;='Summary TC'!$C$5), SUMIF($D161:$D181,"Total",W161:W181),0)</f>
        <v>0</v>
      </c>
      <c r="X182" s="758">
        <f>IF(AND(X$12&gt;='Summary TC'!$C$4, X$12&lt;='Summary TC'!$C$5), SUMIF($D161:$D181,"Total",X161:X181),0)</f>
        <v>0</v>
      </c>
      <c r="Y182" s="758">
        <f>IF(AND(Y$12&gt;='Summary TC'!$C$4, Y$12&lt;='Summary TC'!$C$5), SUMIF($D161:$D181,"Total",Y161:Y181),0)</f>
        <v>0</v>
      </c>
      <c r="Z182" s="758">
        <f>IF(AND(Z$12&gt;='Summary TC'!$C$4, Z$12&lt;='Summary TC'!$C$5), SUMIF($D161:$D181,"Total",Z161:Z181),0)</f>
        <v>0</v>
      </c>
      <c r="AA182" s="758">
        <f>IF(AND(AA$12&gt;='Summary TC'!$C$4, AA$12&lt;='Summary TC'!$C$5), SUMIF($D161:$D181,"Total",AA161:AA181),0)</f>
        <v>0</v>
      </c>
      <c r="AB182" s="758">
        <f>IF(AND(AB$12&gt;='Summary TC'!$C$4, AB$12&lt;='Summary TC'!$C$5), SUMIF($D161:$D181,"Total",AB161:AB181),0)</f>
        <v>0</v>
      </c>
      <c r="AC182" s="758">
        <f>IF(AND(AC$12&gt;='Summary TC'!$C$4, AC$12&lt;='Summary TC'!$C$5), SUMIF($D161:$D181,"Total",AC161:AC181),0)</f>
        <v>0</v>
      </c>
      <c r="AD182" s="758">
        <f>IF(AND(AD$12&gt;='Summary TC'!$C$4, AD$12&lt;='Summary TC'!$C$5), SUMIF($D161:$D181,"Total",AD161:AD181),0)</f>
        <v>0</v>
      </c>
      <c r="AE182" s="758">
        <f>IF(AND(AE$12&gt;='Summary TC'!$C$4, AE$12&lt;='Summary TC'!$C$5), SUMIF($D161:$D181,"Total",AE161:AE181),0)</f>
        <v>0</v>
      </c>
      <c r="AF182" s="758">
        <f>IF(AND(AF$12&gt;='Summary TC'!$C$4, AF$12&lt;='Summary TC'!$C$5), SUMIF($D161:$D181,"Total",AF161:AF181),0)</f>
        <v>0</v>
      </c>
      <c r="AG182" s="758">
        <f>IF(AND(AG$12&gt;='Summary TC'!$C$4, AG$12&lt;='Summary TC'!$C$5), SUMIF($D161:$D181,"Total",AG161:AG181),0)</f>
        <v>0</v>
      </c>
      <c r="AH182" s="758">
        <f>IF(AND(AH$12&gt;='Summary TC'!$C$4, AH$12&lt;='Summary TC'!$C$5), SUMIF($D161:$D181,"Total",AH161:AH181),0)</f>
        <v>0</v>
      </c>
      <c r="AI182" s="759">
        <f>SUM(E182:AH182)</f>
        <v>3001948489.5999999</v>
      </c>
    </row>
    <row r="183" spans="2:38" x14ac:dyDescent="0.2">
      <c r="B183" s="429"/>
    </row>
    <row r="184" spans="2:38" ht="13.5" thickBot="1" x14ac:dyDescent="0.25">
      <c r="B184" s="453" t="s">
        <v>5</v>
      </c>
      <c r="C184" s="622"/>
      <c r="D184" s="453"/>
    </row>
    <row r="185" spans="2:38" x14ac:dyDescent="0.2">
      <c r="B185" s="530"/>
      <c r="C185" s="565"/>
      <c r="D185" s="501"/>
      <c r="E185" s="532" t="s">
        <v>0</v>
      </c>
      <c r="F185" s="441"/>
      <c r="G185" s="504"/>
      <c r="H185" s="441"/>
      <c r="I185" s="441"/>
      <c r="J185" s="441"/>
      <c r="K185" s="441"/>
      <c r="L185" s="441"/>
      <c r="M185" s="441"/>
      <c r="N185" s="441"/>
      <c r="O185" s="441"/>
      <c r="P185" s="441"/>
      <c r="Q185" s="441"/>
      <c r="R185" s="441"/>
      <c r="S185" s="441"/>
      <c r="T185" s="441"/>
      <c r="U185" s="441"/>
      <c r="V185" s="441"/>
      <c r="W185" s="441"/>
      <c r="X185" s="441"/>
      <c r="Y185" s="441"/>
      <c r="Z185" s="441"/>
      <c r="AA185" s="441"/>
      <c r="AB185" s="441"/>
      <c r="AC185" s="441"/>
      <c r="AD185" s="441"/>
      <c r="AE185" s="441"/>
      <c r="AF185" s="441"/>
      <c r="AG185" s="441"/>
      <c r="AH185" s="442"/>
      <c r="AI185" s="623"/>
    </row>
    <row r="186" spans="2:38" ht="13.5" thickBot="1" x14ac:dyDescent="0.25">
      <c r="B186" s="533"/>
      <c r="C186" s="628"/>
      <c r="D186" s="505"/>
      <c r="E186" s="535">
        <f>'DY Def'!B$5</f>
        <v>1</v>
      </c>
      <c r="F186" s="507">
        <f>'DY Def'!C$5</f>
        <v>2</v>
      </c>
      <c r="G186" s="507">
        <f>'DY Def'!D$5</f>
        <v>3</v>
      </c>
      <c r="H186" s="507">
        <f>'DY Def'!E$5</f>
        <v>4</v>
      </c>
      <c r="I186" s="507">
        <f>'DY Def'!F$5</f>
        <v>5</v>
      </c>
      <c r="J186" s="507">
        <f>'DY Def'!G$5</f>
        <v>6</v>
      </c>
      <c r="K186" s="507">
        <f>'DY Def'!H$5</f>
        <v>7</v>
      </c>
      <c r="L186" s="507">
        <f>'DY Def'!I$5</f>
        <v>8</v>
      </c>
      <c r="M186" s="507">
        <f>'DY Def'!J$5</f>
        <v>9</v>
      </c>
      <c r="N186" s="507">
        <f>'DY Def'!K$5</f>
        <v>10</v>
      </c>
      <c r="O186" s="507">
        <f>'DY Def'!L$5</f>
        <v>11</v>
      </c>
      <c r="P186" s="507">
        <f>'DY Def'!M$5</f>
        <v>12</v>
      </c>
      <c r="Q186" s="507">
        <f>'DY Def'!N$5</f>
        <v>13</v>
      </c>
      <c r="R186" s="507">
        <f>'DY Def'!O$5</f>
        <v>14</v>
      </c>
      <c r="S186" s="507">
        <f>'DY Def'!P$5</f>
        <v>15</v>
      </c>
      <c r="T186" s="507">
        <f>'DY Def'!Q$5</f>
        <v>16</v>
      </c>
      <c r="U186" s="507">
        <f>'DY Def'!R$5</f>
        <v>17</v>
      </c>
      <c r="V186" s="507">
        <f>'DY Def'!S$5</f>
        <v>18</v>
      </c>
      <c r="W186" s="507">
        <f>'DY Def'!T$5</f>
        <v>19</v>
      </c>
      <c r="X186" s="507">
        <f>'DY Def'!U$5</f>
        <v>20</v>
      </c>
      <c r="Y186" s="507">
        <f>'DY Def'!V$5</f>
        <v>21</v>
      </c>
      <c r="Z186" s="507">
        <f>'DY Def'!W$5</f>
        <v>22</v>
      </c>
      <c r="AA186" s="507">
        <f>'DY Def'!X$5</f>
        <v>23</v>
      </c>
      <c r="AB186" s="507">
        <f>'DY Def'!Y$5</f>
        <v>24</v>
      </c>
      <c r="AC186" s="507">
        <f>'DY Def'!Z$5</f>
        <v>25</v>
      </c>
      <c r="AD186" s="507">
        <f>'DY Def'!AA$5</f>
        <v>26</v>
      </c>
      <c r="AE186" s="507">
        <f>'DY Def'!AB$5</f>
        <v>27</v>
      </c>
      <c r="AF186" s="507">
        <f>'DY Def'!AC$5</f>
        <v>28</v>
      </c>
      <c r="AG186" s="507">
        <f>'DY Def'!AD$5</f>
        <v>29</v>
      </c>
      <c r="AH186" s="536">
        <f>'DY Def'!AE$5</f>
        <v>30</v>
      </c>
      <c r="AI186" s="733" t="s">
        <v>1</v>
      </c>
    </row>
    <row r="187" spans="2:38" x14ac:dyDescent="0.2">
      <c r="B187" s="550" t="s">
        <v>43</v>
      </c>
      <c r="C187" s="628"/>
      <c r="D187" s="505"/>
      <c r="E187" s="760"/>
      <c r="F187" s="761"/>
      <c r="G187" s="761"/>
      <c r="H187" s="761"/>
      <c r="I187" s="761"/>
      <c r="J187" s="761"/>
      <c r="K187" s="761"/>
      <c r="L187" s="761"/>
      <c r="M187" s="761"/>
      <c r="N187" s="761"/>
      <c r="O187" s="761"/>
      <c r="P187" s="761"/>
      <c r="Q187" s="761"/>
      <c r="R187" s="761"/>
      <c r="S187" s="761"/>
      <c r="T187" s="761"/>
      <c r="U187" s="761"/>
      <c r="V187" s="761"/>
      <c r="W187" s="761"/>
      <c r="X187" s="761"/>
      <c r="Y187" s="761"/>
      <c r="Z187" s="761"/>
      <c r="AA187" s="761"/>
      <c r="AB187" s="761"/>
      <c r="AC187" s="761"/>
      <c r="AD187" s="761"/>
      <c r="AE187" s="761"/>
      <c r="AF187" s="761"/>
      <c r="AG187" s="761"/>
      <c r="AH187" s="762"/>
      <c r="AI187" s="738"/>
    </row>
    <row r="188" spans="2:38" x14ac:dyDescent="0.2">
      <c r="B188" s="591" t="str">
        <f>IFERROR(VLOOKUP(C188,'MEG Def'!$A$42:$B$44,2),"")</f>
        <v xml:space="preserve">New Adult Group </v>
      </c>
      <c r="C188" s="628">
        <v>1</v>
      </c>
      <c r="D188" s="505"/>
      <c r="E188" s="763">
        <f>IF($B$8="Actuals only",SUMIF('WW Spending Actual'!$B$10:$B$49,'Summary TC'!$B188,'WW Spending Actual'!D$10:D$49),0)+IF($B$8="Actuals + Projected",SUMIF('WW Spending Total'!$B$10:$B$49,'Summary TC'!$B188,'WW Spending Total'!D$10:D$49),0)</f>
        <v>277993275</v>
      </c>
      <c r="F188" s="764">
        <f>IF($B$8="Actuals only",SUMIF('WW Spending Actual'!$B$10:$B$49,'Summary TC'!$B188,'WW Spending Actual'!E$10:E$49),0)+IF($B$8="Actuals + Projected",SUMIF('WW Spending Total'!$B$10:$B$49,'Summary TC'!$B188,'WW Spending Total'!E$10:E$49),0)</f>
        <v>390414303</v>
      </c>
      <c r="G188" s="764">
        <f>IF($B$8="Actuals only",SUMIF('WW Spending Actual'!$B$10:$B$49,'Summary TC'!$B188,'WW Spending Actual'!F$10:F$49),0)+IF($B$8="Actuals + Projected",SUMIF('WW Spending Total'!$B$10:$B$49,'Summary TC'!$B188,'WW Spending Total'!F$10:F$49),0)</f>
        <v>265701008</v>
      </c>
      <c r="H188" s="764">
        <f>IF($B$8="Actuals only",SUMIF('WW Spending Actual'!$B$10:$B$49,'Summary TC'!$B188,'WW Spending Actual'!G$10:G$49),0)+IF($B$8="Actuals + Projected",SUMIF('WW Spending Total'!$B$10:$B$49,'Summary TC'!$B188,'WW Spending Total'!G$10:G$49),0)</f>
        <v>286847458</v>
      </c>
      <c r="I188" s="764">
        <f>IF($B$8="Actuals only",SUMIF('WW Spending Actual'!$B$10:$B$49,'Summary TC'!$B188,'WW Spending Actual'!H$10:H$49),0)+IF($B$8="Actuals + Projected",SUMIF('WW Spending Total'!$B$10:$B$49,'Summary TC'!$B188,'WW Spending Total'!H$10:H$49),0)</f>
        <v>355702278</v>
      </c>
      <c r="J188" s="764">
        <f>IF($B$8="Actuals only",SUMIF('WW Spending Actual'!$B$10:$B$49,'Summary TC'!$B188,'WW Spending Actual'!I$10:I$49),0)+IF($B$8="Actuals + Projected",SUMIF('WW Spending Total'!$B$10:$B$49,'Summary TC'!$B188,'WW Spending Total'!I$10:I$49),0)</f>
        <v>0</v>
      </c>
      <c r="K188" s="764">
        <f>IF($B$8="Actuals only",SUMIF('WW Spending Actual'!$B$10:$B$49,'Summary TC'!$B188,'WW Spending Actual'!J$10:J$49),0)+IF($B$8="Actuals + Projected",SUMIF('WW Spending Total'!$B$10:$B$49,'Summary TC'!$B188,'WW Spending Total'!J$10:J$49),0)</f>
        <v>0</v>
      </c>
      <c r="L188" s="764">
        <f>IF($B$8="Actuals only",SUMIF('WW Spending Actual'!$B$10:$B$49,'Summary TC'!$B188,'WW Spending Actual'!K$10:K$49),0)+IF($B$8="Actuals + Projected",SUMIF('WW Spending Total'!$B$10:$B$49,'Summary TC'!$B188,'WW Spending Total'!K$10:K$49),0)</f>
        <v>0</v>
      </c>
      <c r="M188" s="764">
        <f>IF($B$8="Actuals only",SUMIF('WW Spending Actual'!$B$10:$B$49,'Summary TC'!$B188,'WW Spending Actual'!L$10:L$49),0)+IF($B$8="Actuals + Projected",SUMIF('WW Spending Total'!$B$10:$B$49,'Summary TC'!$B188,'WW Spending Total'!L$10:L$49),0)</f>
        <v>0</v>
      </c>
      <c r="N188" s="764">
        <f>IF($B$8="Actuals only",SUMIF('WW Spending Actual'!$B$10:$B$49,'Summary TC'!$B188,'WW Spending Actual'!M$10:M$49),0)+IF($B$8="Actuals + Projected",SUMIF('WW Spending Total'!$B$10:$B$49,'Summary TC'!$B188,'WW Spending Total'!M$10:M$49),0)</f>
        <v>0</v>
      </c>
      <c r="O188" s="764">
        <f>IF($B$8="Actuals only",SUMIF('WW Spending Actual'!$B$10:$B$49,'Summary TC'!$B188,'WW Spending Actual'!N$10:N$49),0)+IF($B$8="Actuals + Projected",SUMIF('WW Spending Total'!$B$10:$B$49,'Summary TC'!$B188,'WW Spending Total'!N$10:N$49),0)</f>
        <v>0</v>
      </c>
      <c r="P188" s="764">
        <f>IF($B$8="Actuals only",SUMIF('WW Spending Actual'!$B$10:$B$49,'Summary TC'!$B188,'WW Spending Actual'!O$10:O$49),0)+IF($B$8="Actuals + Projected",SUMIF('WW Spending Total'!$B$10:$B$49,'Summary TC'!$B188,'WW Spending Total'!O$10:O$49),0)</f>
        <v>0</v>
      </c>
      <c r="Q188" s="764">
        <f>IF($B$8="Actuals only",SUMIF('WW Spending Actual'!$B$10:$B$49,'Summary TC'!$B188,'WW Spending Actual'!P$10:P$49),0)+IF($B$8="Actuals + Projected",SUMIF('WW Spending Total'!$B$10:$B$49,'Summary TC'!$B188,'WW Spending Total'!P$10:P$49),0)</f>
        <v>0</v>
      </c>
      <c r="R188" s="764">
        <f>IF($B$8="Actuals only",SUMIF('WW Spending Actual'!$B$10:$B$49,'Summary TC'!$B188,'WW Spending Actual'!Q$10:Q$49),0)+IF($B$8="Actuals + Projected",SUMIF('WW Spending Total'!$B$10:$B$49,'Summary TC'!$B188,'WW Spending Total'!Q$10:Q$49),0)</f>
        <v>0</v>
      </c>
      <c r="S188" s="764">
        <f>IF($B$8="Actuals only",SUMIF('WW Spending Actual'!$B$10:$B$49,'Summary TC'!$B188,'WW Spending Actual'!R$10:R$49),0)+IF($B$8="Actuals + Projected",SUMIF('WW Spending Total'!$B$10:$B$49,'Summary TC'!$B188,'WW Spending Total'!R$10:R$49),0)</f>
        <v>0</v>
      </c>
      <c r="T188" s="764">
        <f>IF($B$8="Actuals only",SUMIF('WW Spending Actual'!$B$10:$B$49,'Summary TC'!$B188,'WW Spending Actual'!S$10:S$49),0)+IF($B$8="Actuals + Projected",SUMIF('WW Spending Total'!$B$10:$B$49,'Summary TC'!$B188,'WW Spending Total'!S$10:S$49),0)</f>
        <v>0</v>
      </c>
      <c r="U188" s="764">
        <f>IF($B$8="Actuals only",SUMIF('WW Spending Actual'!$B$10:$B$49,'Summary TC'!$B188,'WW Spending Actual'!T$10:T$49),0)+IF($B$8="Actuals + Projected",SUMIF('WW Spending Total'!$B$10:$B$49,'Summary TC'!$B188,'WW Spending Total'!T$10:T$49),0)</f>
        <v>0</v>
      </c>
      <c r="V188" s="764">
        <f>IF($B$8="Actuals only",SUMIF('WW Spending Actual'!$B$10:$B$49,'Summary TC'!$B188,'WW Spending Actual'!U$10:U$49),0)+IF($B$8="Actuals + Projected",SUMIF('WW Spending Total'!$B$10:$B$49,'Summary TC'!$B188,'WW Spending Total'!U$10:U$49),0)</f>
        <v>0</v>
      </c>
      <c r="W188" s="764">
        <f>IF($B$8="Actuals only",SUMIF('WW Spending Actual'!$B$10:$B$49,'Summary TC'!$B188,'WW Spending Actual'!V$10:V$49),0)+IF($B$8="Actuals + Projected",SUMIF('WW Spending Total'!$B$10:$B$49,'Summary TC'!$B188,'WW Spending Total'!V$10:V$49),0)</f>
        <v>0</v>
      </c>
      <c r="X188" s="764">
        <f>IF($B$8="Actuals only",SUMIF('WW Spending Actual'!$B$10:$B$49,'Summary TC'!$B188,'WW Spending Actual'!W$10:W$49),0)+IF($B$8="Actuals + Projected",SUMIF('WW Spending Total'!$B$10:$B$49,'Summary TC'!$B188,'WW Spending Total'!W$10:W$49),0)</f>
        <v>0</v>
      </c>
      <c r="Y188" s="764">
        <f>IF($B$8="Actuals only",SUMIF('WW Spending Actual'!$B$10:$B$49,'Summary TC'!$B188,'WW Spending Actual'!X$10:X$49),0)+IF($B$8="Actuals + Projected",SUMIF('WW Spending Total'!$B$10:$B$49,'Summary TC'!$B188,'WW Spending Total'!X$10:X$49),0)</f>
        <v>0</v>
      </c>
      <c r="Z188" s="764">
        <f>IF($B$8="Actuals only",SUMIF('WW Spending Actual'!$B$10:$B$49,'Summary TC'!$B188,'WW Spending Actual'!Y$10:Y$49),0)+IF($B$8="Actuals + Projected",SUMIF('WW Spending Total'!$B$10:$B$49,'Summary TC'!$B188,'WW Spending Total'!Y$10:Y$49),0)</f>
        <v>0</v>
      </c>
      <c r="AA188" s="764">
        <f>IF($B$8="Actuals only",SUMIF('WW Spending Actual'!$B$10:$B$49,'Summary TC'!$B188,'WW Spending Actual'!Z$10:Z$49),0)+IF($B$8="Actuals + Projected",SUMIF('WW Spending Total'!$B$10:$B$49,'Summary TC'!$B188,'WW Spending Total'!Z$10:Z$49),0)</f>
        <v>0</v>
      </c>
      <c r="AB188" s="764">
        <f>IF($B$8="Actuals only",SUMIF('WW Spending Actual'!$B$10:$B$49,'Summary TC'!$B188,'WW Spending Actual'!AA$10:AA$49),0)+IF($B$8="Actuals + Projected",SUMIF('WW Spending Total'!$B$10:$B$49,'Summary TC'!$B188,'WW Spending Total'!AA$10:AA$49),0)</f>
        <v>0</v>
      </c>
      <c r="AC188" s="764">
        <f>IF($B$8="Actuals only",SUMIF('WW Spending Actual'!$B$10:$B$49,'Summary TC'!$B188,'WW Spending Actual'!AB$10:AB$49),0)+IF($B$8="Actuals + Projected",SUMIF('WW Spending Total'!$B$10:$B$49,'Summary TC'!$B188,'WW Spending Total'!AB$10:AB$49),0)</f>
        <v>0</v>
      </c>
      <c r="AD188" s="764">
        <f>IF($B$8="Actuals only",SUMIF('WW Spending Actual'!$B$10:$B$49,'Summary TC'!$B188,'WW Spending Actual'!AC$10:AC$49),0)+IF($B$8="Actuals + Projected",SUMIF('WW Spending Total'!$B$10:$B$49,'Summary TC'!$B188,'WW Spending Total'!AC$10:AC$49),0)</f>
        <v>0</v>
      </c>
      <c r="AE188" s="764">
        <f>IF($B$8="Actuals only",SUMIF('WW Spending Actual'!$B$10:$B$49,'Summary TC'!$B188,'WW Spending Actual'!AD$10:AD$49),0)+IF($B$8="Actuals + Projected",SUMIF('WW Spending Total'!$B$10:$B$49,'Summary TC'!$B188,'WW Spending Total'!AD$10:AD$49),0)</f>
        <v>0</v>
      </c>
      <c r="AF188" s="764">
        <f>IF($B$8="Actuals only",SUMIF('WW Spending Actual'!$B$10:$B$49,'Summary TC'!$B188,'WW Spending Actual'!AE$10:AE$49),0)+IF($B$8="Actuals + Projected",SUMIF('WW Spending Total'!$B$10:$B$49,'Summary TC'!$B188,'WW Spending Total'!AE$10:AE$49),0)</f>
        <v>0</v>
      </c>
      <c r="AG188" s="764">
        <f>IF($B$8="Actuals only",SUMIF('WW Spending Actual'!$B$10:$B$49,'Summary TC'!$B188,'WW Spending Actual'!AF$10:AF$49),0)+IF($B$8="Actuals + Projected",SUMIF('WW Spending Total'!$B$10:$B$49,'Summary TC'!$B188,'WW Spending Total'!AF$10:AF$49),0)</f>
        <v>0</v>
      </c>
      <c r="AH188" s="765">
        <f>IF($B$8="Actuals only",SUMIF('WW Spending Actual'!$B$10:$B$49,'Summary TC'!$B188,'WW Spending Actual'!AG$10:AG$49),0)+IF($B$8="Actuals + Projected",SUMIF('WW Spending Total'!$B$10:$B$49,'Summary TC'!$B188,'WW Spending Total'!AG$10:AG$49),0)</f>
        <v>0</v>
      </c>
      <c r="AI188" s="739"/>
    </row>
    <row r="189" spans="2:38" hidden="1" x14ac:dyDescent="0.2">
      <c r="B189" s="591" t="str">
        <f>IFERROR(VLOOKUP(C189,'MEG Def'!$A$42:$B$44,2),"")</f>
        <v/>
      </c>
      <c r="C189" s="628"/>
      <c r="D189" s="505"/>
      <c r="E189" s="763">
        <f>IF($B$8="Actuals only",SUMIF('WW Spending Actual'!$B$10:$B$49,'Summary TC'!$B189,'WW Spending Actual'!D$10:D$49),0)+IF($B$8="Actuals + Projected",SUMIF('WW Spending Total'!$B$10:$B$49,'Summary TC'!$B189,'WW Spending Total'!D$10:D$49),0)</f>
        <v>0</v>
      </c>
      <c r="F189" s="764">
        <f>IF($B$8="Actuals only",SUMIF('WW Spending Actual'!$B$10:$B$49,'Summary TC'!$B189,'WW Spending Actual'!E$10:E$49),0)+IF($B$8="Actuals + Projected",SUMIF('WW Spending Total'!$B$10:$B$49,'Summary TC'!$B189,'WW Spending Total'!E$10:E$49),0)</f>
        <v>0</v>
      </c>
      <c r="G189" s="764">
        <f>IF($B$8="Actuals only",SUMIF('WW Spending Actual'!$B$10:$B$49,'Summary TC'!$B189,'WW Spending Actual'!F$10:F$49),0)+IF($B$8="Actuals + Projected",SUMIF('WW Spending Total'!$B$10:$B$49,'Summary TC'!$B189,'WW Spending Total'!F$10:F$49),0)</f>
        <v>0</v>
      </c>
      <c r="H189" s="764">
        <f>IF($B$8="Actuals only",SUMIF('WW Spending Actual'!$B$10:$B$49,'Summary TC'!$B189,'WW Spending Actual'!G$10:G$49),0)+IF($B$8="Actuals + Projected",SUMIF('WW Spending Total'!$B$10:$B$49,'Summary TC'!$B189,'WW Spending Total'!G$10:G$49),0)</f>
        <v>0</v>
      </c>
      <c r="I189" s="764">
        <f>IF($B$8="Actuals only",SUMIF('WW Spending Actual'!$B$10:$B$49,'Summary TC'!$B189,'WW Spending Actual'!H$10:H$49),0)+IF($B$8="Actuals + Projected",SUMIF('WW Spending Total'!$B$10:$B$49,'Summary TC'!$B189,'WW Spending Total'!H$10:H$49),0)</f>
        <v>0</v>
      </c>
      <c r="J189" s="764">
        <f>IF($B$8="Actuals only",SUMIF('WW Spending Actual'!$B$10:$B$49,'Summary TC'!$B189,'WW Spending Actual'!I$10:I$49),0)+IF($B$8="Actuals + Projected",SUMIF('WW Spending Total'!$B$10:$B$49,'Summary TC'!$B189,'WW Spending Total'!I$10:I$49),0)</f>
        <v>0</v>
      </c>
      <c r="K189" s="764">
        <f>IF($B$8="Actuals only",SUMIF('WW Spending Actual'!$B$10:$B$49,'Summary TC'!$B189,'WW Spending Actual'!J$10:J$49),0)+IF($B$8="Actuals + Projected",SUMIF('WW Spending Total'!$B$10:$B$49,'Summary TC'!$B189,'WW Spending Total'!J$10:J$49),0)</f>
        <v>0</v>
      </c>
      <c r="L189" s="764">
        <f>IF($B$8="Actuals only",SUMIF('WW Spending Actual'!$B$10:$B$49,'Summary TC'!$B189,'WW Spending Actual'!K$10:K$49),0)+IF($B$8="Actuals + Projected",SUMIF('WW Spending Total'!$B$10:$B$49,'Summary TC'!$B189,'WW Spending Total'!K$10:K$49),0)</f>
        <v>0</v>
      </c>
      <c r="M189" s="764">
        <f>IF($B$8="Actuals only",SUMIF('WW Spending Actual'!$B$10:$B$49,'Summary TC'!$B189,'WW Spending Actual'!L$10:L$49),0)+IF($B$8="Actuals + Projected",SUMIF('WW Spending Total'!$B$10:$B$49,'Summary TC'!$B189,'WW Spending Total'!L$10:L$49),0)</f>
        <v>0</v>
      </c>
      <c r="N189" s="764">
        <f>IF($B$8="Actuals only",SUMIF('WW Spending Actual'!$B$10:$B$49,'Summary TC'!$B189,'WW Spending Actual'!M$10:M$49),0)+IF($B$8="Actuals + Projected",SUMIF('WW Spending Total'!$B$10:$B$49,'Summary TC'!$B189,'WW Spending Total'!M$10:M$49),0)</f>
        <v>0</v>
      </c>
      <c r="O189" s="764">
        <f>IF($B$8="Actuals only",SUMIF('WW Spending Actual'!$B$10:$B$49,'Summary TC'!$B189,'WW Spending Actual'!N$10:N$49),0)+IF($B$8="Actuals + Projected",SUMIF('WW Spending Total'!$B$10:$B$49,'Summary TC'!$B189,'WW Spending Total'!N$10:N$49),0)</f>
        <v>0</v>
      </c>
      <c r="P189" s="764">
        <f>IF($B$8="Actuals only",SUMIF('WW Spending Actual'!$B$10:$B$49,'Summary TC'!$B189,'WW Spending Actual'!O$10:O$49),0)+IF($B$8="Actuals + Projected",SUMIF('WW Spending Total'!$B$10:$B$49,'Summary TC'!$B189,'WW Spending Total'!O$10:O$49),0)</f>
        <v>0</v>
      </c>
      <c r="Q189" s="764">
        <f>IF($B$8="Actuals only",SUMIF('WW Spending Actual'!$B$10:$B$49,'Summary TC'!$B189,'WW Spending Actual'!P$10:P$49),0)+IF($B$8="Actuals + Projected",SUMIF('WW Spending Total'!$B$10:$B$49,'Summary TC'!$B189,'WW Spending Total'!P$10:P$49),0)</f>
        <v>0</v>
      </c>
      <c r="R189" s="764">
        <f>IF($B$8="Actuals only",SUMIF('WW Spending Actual'!$B$10:$B$49,'Summary TC'!$B189,'WW Spending Actual'!Q$10:Q$49),0)+IF($B$8="Actuals + Projected",SUMIF('WW Spending Total'!$B$10:$B$49,'Summary TC'!$B189,'WW Spending Total'!Q$10:Q$49),0)</f>
        <v>0</v>
      </c>
      <c r="S189" s="764">
        <f>IF($B$8="Actuals only",SUMIF('WW Spending Actual'!$B$10:$B$49,'Summary TC'!$B189,'WW Spending Actual'!R$10:R$49),0)+IF($B$8="Actuals + Projected",SUMIF('WW Spending Total'!$B$10:$B$49,'Summary TC'!$B189,'WW Spending Total'!R$10:R$49),0)</f>
        <v>0</v>
      </c>
      <c r="T189" s="764">
        <f>IF($B$8="Actuals only",SUMIF('WW Spending Actual'!$B$10:$B$49,'Summary TC'!$B189,'WW Spending Actual'!S$10:S$49),0)+IF($B$8="Actuals + Projected",SUMIF('WW Spending Total'!$B$10:$B$49,'Summary TC'!$B189,'WW Spending Total'!S$10:S$49),0)</f>
        <v>0</v>
      </c>
      <c r="U189" s="764">
        <f>IF($B$8="Actuals only",SUMIF('WW Spending Actual'!$B$10:$B$49,'Summary TC'!$B189,'WW Spending Actual'!T$10:T$49),0)+IF($B$8="Actuals + Projected",SUMIF('WW Spending Total'!$B$10:$B$49,'Summary TC'!$B189,'WW Spending Total'!T$10:T$49),0)</f>
        <v>0</v>
      </c>
      <c r="V189" s="764">
        <f>IF($B$8="Actuals only",SUMIF('WW Spending Actual'!$B$10:$B$49,'Summary TC'!$B189,'WW Spending Actual'!U$10:U$49),0)+IF($B$8="Actuals + Projected",SUMIF('WW Spending Total'!$B$10:$B$49,'Summary TC'!$B189,'WW Spending Total'!U$10:U$49),0)</f>
        <v>0</v>
      </c>
      <c r="W189" s="764">
        <f>IF($B$8="Actuals only",SUMIF('WW Spending Actual'!$B$10:$B$49,'Summary TC'!$B189,'WW Spending Actual'!V$10:V$49),0)+IF($B$8="Actuals + Projected",SUMIF('WW Spending Total'!$B$10:$B$49,'Summary TC'!$B189,'WW Spending Total'!V$10:V$49),0)</f>
        <v>0</v>
      </c>
      <c r="X189" s="764">
        <f>IF($B$8="Actuals only",SUMIF('WW Spending Actual'!$B$10:$B$49,'Summary TC'!$B189,'WW Spending Actual'!W$10:W$49),0)+IF($B$8="Actuals + Projected",SUMIF('WW Spending Total'!$B$10:$B$49,'Summary TC'!$B189,'WW Spending Total'!W$10:W$49),0)</f>
        <v>0</v>
      </c>
      <c r="Y189" s="764">
        <f>IF($B$8="Actuals only",SUMIF('WW Spending Actual'!$B$10:$B$49,'Summary TC'!$B189,'WW Spending Actual'!X$10:X$49),0)+IF($B$8="Actuals + Projected",SUMIF('WW Spending Total'!$B$10:$B$49,'Summary TC'!$B189,'WW Spending Total'!X$10:X$49),0)</f>
        <v>0</v>
      </c>
      <c r="Z189" s="764">
        <f>IF($B$8="Actuals only",SUMIF('WW Spending Actual'!$B$10:$B$49,'Summary TC'!$B189,'WW Spending Actual'!Y$10:Y$49),0)+IF($B$8="Actuals + Projected",SUMIF('WW Spending Total'!$B$10:$B$49,'Summary TC'!$B189,'WW Spending Total'!Y$10:Y$49),0)</f>
        <v>0</v>
      </c>
      <c r="AA189" s="764">
        <f>IF($B$8="Actuals only",SUMIF('WW Spending Actual'!$B$10:$B$49,'Summary TC'!$B189,'WW Spending Actual'!Z$10:Z$49),0)+IF($B$8="Actuals + Projected",SUMIF('WW Spending Total'!$B$10:$B$49,'Summary TC'!$B189,'WW Spending Total'!Z$10:Z$49),0)</f>
        <v>0</v>
      </c>
      <c r="AB189" s="764">
        <f>IF($B$8="Actuals only",SUMIF('WW Spending Actual'!$B$10:$B$49,'Summary TC'!$B189,'WW Spending Actual'!AA$10:AA$49),0)+IF($B$8="Actuals + Projected",SUMIF('WW Spending Total'!$B$10:$B$49,'Summary TC'!$B189,'WW Spending Total'!AA$10:AA$49),0)</f>
        <v>0</v>
      </c>
      <c r="AC189" s="764">
        <f>IF($B$8="Actuals only",SUMIF('WW Spending Actual'!$B$10:$B$49,'Summary TC'!$B189,'WW Spending Actual'!AB$10:AB$49),0)+IF($B$8="Actuals + Projected",SUMIF('WW Spending Total'!$B$10:$B$49,'Summary TC'!$B189,'WW Spending Total'!AB$10:AB$49),0)</f>
        <v>0</v>
      </c>
      <c r="AD189" s="764">
        <f>IF($B$8="Actuals only",SUMIF('WW Spending Actual'!$B$10:$B$49,'Summary TC'!$B189,'WW Spending Actual'!AC$10:AC$49),0)+IF($B$8="Actuals + Projected",SUMIF('WW Spending Total'!$B$10:$B$49,'Summary TC'!$B189,'WW Spending Total'!AC$10:AC$49),0)</f>
        <v>0</v>
      </c>
      <c r="AE189" s="764">
        <f>IF($B$8="Actuals only",SUMIF('WW Spending Actual'!$B$10:$B$49,'Summary TC'!$B189,'WW Spending Actual'!AD$10:AD$49),0)+IF($B$8="Actuals + Projected",SUMIF('WW Spending Total'!$B$10:$B$49,'Summary TC'!$B189,'WW Spending Total'!AD$10:AD$49),0)</f>
        <v>0</v>
      </c>
      <c r="AF189" s="764">
        <f>IF($B$8="Actuals only",SUMIF('WW Spending Actual'!$B$10:$B$49,'Summary TC'!$B189,'WW Spending Actual'!AE$10:AE$49),0)+IF($B$8="Actuals + Projected",SUMIF('WW Spending Total'!$B$10:$B$49,'Summary TC'!$B189,'WW Spending Total'!AE$10:AE$49),0)</f>
        <v>0</v>
      </c>
      <c r="AG189" s="764">
        <f>IF($B$8="Actuals only",SUMIF('WW Spending Actual'!$B$10:$B$49,'Summary TC'!$B189,'WW Spending Actual'!AF$10:AF$49),0)+IF($B$8="Actuals + Projected",SUMIF('WW Spending Total'!$B$10:$B$49,'Summary TC'!$B189,'WW Spending Total'!AF$10:AF$49),0)</f>
        <v>0</v>
      </c>
      <c r="AH189" s="765">
        <f>IF($B$8="Actuals only",SUMIF('WW Spending Actual'!$B$10:$B$49,'Summary TC'!$B189,'WW Spending Actual'!AG$10:AG$49),0)+IF($B$8="Actuals + Projected",SUMIF('WW Spending Total'!$B$10:$B$49,'Summary TC'!$B189,'WW Spending Total'!AG$10:AG$49),0)</f>
        <v>0</v>
      </c>
      <c r="AI189" s="739"/>
    </row>
    <row r="190" spans="2:38" hidden="1" x14ac:dyDescent="0.2">
      <c r="B190" s="591" t="str">
        <f>IFERROR(VLOOKUP(C190,'MEG Def'!$A$42:$B$44,2),"")</f>
        <v/>
      </c>
      <c r="C190" s="628"/>
      <c r="D190" s="505"/>
      <c r="E190" s="763">
        <f>IF($B$8="Actuals only",SUMIF('WW Spending Actual'!$B$10:$B$49,'Summary TC'!$B190,'WW Spending Actual'!D$10:D$49),0)+IF($B$8="Actuals + Projected",SUMIF('WW Spending Total'!$B$10:$B$49,'Summary TC'!$B190,'WW Spending Total'!D$10:D$49),0)</f>
        <v>0</v>
      </c>
      <c r="F190" s="764">
        <f>IF($B$8="Actuals only",SUMIF('WW Spending Actual'!$B$10:$B$49,'Summary TC'!$B190,'WW Spending Actual'!E$10:E$49),0)+IF($B$8="Actuals + Projected",SUMIF('WW Spending Total'!$B$10:$B$49,'Summary TC'!$B190,'WW Spending Total'!E$10:E$49),0)</f>
        <v>0</v>
      </c>
      <c r="G190" s="764">
        <f>IF($B$8="Actuals only",SUMIF('WW Spending Actual'!$B$10:$B$49,'Summary TC'!$B190,'WW Spending Actual'!F$10:F$49),0)+IF($B$8="Actuals + Projected",SUMIF('WW Spending Total'!$B$10:$B$49,'Summary TC'!$B190,'WW Spending Total'!F$10:F$49),0)</f>
        <v>0</v>
      </c>
      <c r="H190" s="764">
        <f>IF($B$8="Actuals only",SUMIF('WW Spending Actual'!$B$10:$B$49,'Summary TC'!$B190,'WW Spending Actual'!G$10:G$49),0)+IF($B$8="Actuals + Projected",SUMIF('WW Spending Total'!$B$10:$B$49,'Summary TC'!$B190,'WW Spending Total'!G$10:G$49),0)</f>
        <v>0</v>
      </c>
      <c r="I190" s="764">
        <f>IF($B$8="Actuals only",SUMIF('WW Spending Actual'!$B$10:$B$49,'Summary TC'!$B190,'WW Spending Actual'!H$10:H$49),0)+IF($B$8="Actuals + Projected",SUMIF('WW Spending Total'!$B$10:$B$49,'Summary TC'!$B190,'WW Spending Total'!H$10:H$49),0)</f>
        <v>0</v>
      </c>
      <c r="J190" s="764">
        <f>IF($B$8="Actuals only",SUMIF('WW Spending Actual'!$B$10:$B$49,'Summary TC'!$B190,'WW Spending Actual'!I$10:I$49),0)+IF($B$8="Actuals + Projected",SUMIF('WW Spending Total'!$B$10:$B$49,'Summary TC'!$B190,'WW Spending Total'!I$10:I$49),0)</f>
        <v>0</v>
      </c>
      <c r="K190" s="764">
        <f>IF($B$8="Actuals only",SUMIF('WW Spending Actual'!$B$10:$B$49,'Summary TC'!$B190,'WW Spending Actual'!J$10:J$49),0)+IF($B$8="Actuals + Projected",SUMIF('WW Spending Total'!$B$10:$B$49,'Summary TC'!$B190,'WW Spending Total'!J$10:J$49),0)</f>
        <v>0</v>
      </c>
      <c r="L190" s="764">
        <f>IF($B$8="Actuals only",SUMIF('WW Spending Actual'!$B$10:$B$49,'Summary TC'!$B190,'WW Spending Actual'!K$10:K$49),0)+IF($B$8="Actuals + Projected",SUMIF('WW Spending Total'!$B$10:$B$49,'Summary TC'!$B190,'WW Spending Total'!K$10:K$49),0)</f>
        <v>0</v>
      </c>
      <c r="M190" s="764">
        <f>IF($B$8="Actuals only",SUMIF('WW Spending Actual'!$B$10:$B$49,'Summary TC'!$B190,'WW Spending Actual'!L$10:L$49),0)+IF($B$8="Actuals + Projected",SUMIF('WW Spending Total'!$B$10:$B$49,'Summary TC'!$B190,'WW Spending Total'!L$10:L$49),0)</f>
        <v>0</v>
      </c>
      <c r="N190" s="764">
        <f>IF($B$8="Actuals only",SUMIF('WW Spending Actual'!$B$10:$B$49,'Summary TC'!$B190,'WW Spending Actual'!M$10:M$49),0)+IF($B$8="Actuals + Projected",SUMIF('WW Spending Total'!$B$10:$B$49,'Summary TC'!$B190,'WW Spending Total'!M$10:M$49),0)</f>
        <v>0</v>
      </c>
      <c r="O190" s="764">
        <f>IF($B$8="Actuals only",SUMIF('WW Spending Actual'!$B$10:$B$49,'Summary TC'!$B190,'WW Spending Actual'!N$10:N$49),0)+IF($B$8="Actuals + Projected",SUMIF('WW Spending Total'!$B$10:$B$49,'Summary TC'!$B190,'WW Spending Total'!N$10:N$49),0)</f>
        <v>0</v>
      </c>
      <c r="P190" s="764">
        <f>IF($B$8="Actuals only",SUMIF('WW Spending Actual'!$B$10:$B$49,'Summary TC'!$B190,'WW Spending Actual'!O$10:O$49),0)+IF($B$8="Actuals + Projected",SUMIF('WW Spending Total'!$B$10:$B$49,'Summary TC'!$B190,'WW Spending Total'!O$10:O$49),0)</f>
        <v>0</v>
      </c>
      <c r="Q190" s="764">
        <f>IF($B$8="Actuals only",SUMIF('WW Spending Actual'!$B$10:$B$49,'Summary TC'!$B190,'WW Spending Actual'!P$10:P$49),0)+IF($B$8="Actuals + Projected",SUMIF('WW Spending Total'!$B$10:$B$49,'Summary TC'!$B190,'WW Spending Total'!P$10:P$49),0)</f>
        <v>0</v>
      </c>
      <c r="R190" s="764">
        <f>IF($B$8="Actuals only",SUMIF('WW Spending Actual'!$B$10:$B$49,'Summary TC'!$B190,'WW Spending Actual'!Q$10:Q$49),0)+IF($B$8="Actuals + Projected",SUMIF('WW Spending Total'!$B$10:$B$49,'Summary TC'!$B190,'WW Spending Total'!Q$10:Q$49),0)</f>
        <v>0</v>
      </c>
      <c r="S190" s="764">
        <f>IF($B$8="Actuals only",SUMIF('WW Spending Actual'!$B$10:$B$49,'Summary TC'!$B190,'WW Spending Actual'!R$10:R$49),0)+IF($B$8="Actuals + Projected",SUMIF('WW Spending Total'!$B$10:$B$49,'Summary TC'!$B190,'WW Spending Total'!R$10:R$49),0)</f>
        <v>0</v>
      </c>
      <c r="T190" s="764">
        <f>IF($B$8="Actuals only",SUMIF('WW Spending Actual'!$B$10:$B$49,'Summary TC'!$B190,'WW Spending Actual'!S$10:S$49),0)+IF($B$8="Actuals + Projected",SUMIF('WW Spending Total'!$B$10:$B$49,'Summary TC'!$B190,'WW Spending Total'!S$10:S$49),0)</f>
        <v>0</v>
      </c>
      <c r="U190" s="764">
        <f>IF($B$8="Actuals only",SUMIF('WW Spending Actual'!$B$10:$B$49,'Summary TC'!$B190,'WW Spending Actual'!T$10:T$49),0)+IF($B$8="Actuals + Projected",SUMIF('WW Spending Total'!$B$10:$B$49,'Summary TC'!$B190,'WW Spending Total'!T$10:T$49),0)</f>
        <v>0</v>
      </c>
      <c r="V190" s="764">
        <f>IF($B$8="Actuals only",SUMIF('WW Spending Actual'!$B$10:$B$49,'Summary TC'!$B190,'WW Spending Actual'!U$10:U$49),0)+IF($B$8="Actuals + Projected",SUMIF('WW Spending Total'!$B$10:$B$49,'Summary TC'!$B190,'WW Spending Total'!U$10:U$49),0)</f>
        <v>0</v>
      </c>
      <c r="W190" s="764">
        <f>IF($B$8="Actuals only",SUMIF('WW Spending Actual'!$B$10:$B$49,'Summary TC'!$B190,'WW Spending Actual'!V$10:V$49),0)+IF($B$8="Actuals + Projected",SUMIF('WW Spending Total'!$B$10:$B$49,'Summary TC'!$B190,'WW Spending Total'!V$10:V$49),0)</f>
        <v>0</v>
      </c>
      <c r="X190" s="764">
        <f>IF($B$8="Actuals only",SUMIF('WW Spending Actual'!$B$10:$B$49,'Summary TC'!$B190,'WW Spending Actual'!W$10:W$49),0)+IF($B$8="Actuals + Projected",SUMIF('WW Spending Total'!$B$10:$B$49,'Summary TC'!$B190,'WW Spending Total'!W$10:W$49),0)</f>
        <v>0</v>
      </c>
      <c r="Y190" s="764">
        <f>IF($B$8="Actuals only",SUMIF('WW Spending Actual'!$B$10:$B$49,'Summary TC'!$B190,'WW Spending Actual'!X$10:X$49),0)+IF($B$8="Actuals + Projected",SUMIF('WW Spending Total'!$B$10:$B$49,'Summary TC'!$B190,'WW Spending Total'!X$10:X$49),0)</f>
        <v>0</v>
      </c>
      <c r="Z190" s="764">
        <f>IF($B$8="Actuals only",SUMIF('WW Spending Actual'!$B$10:$B$49,'Summary TC'!$B190,'WW Spending Actual'!Y$10:Y$49),0)+IF($B$8="Actuals + Projected",SUMIF('WW Spending Total'!$B$10:$B$49,'Summary TC'!$B190,'WW Spending Total'!Y$10:Y$49),0)</f>
        <v>0</v>
      </c>
      <c r="AA190" s="764">
        <f>IF($B$8="Actuals only",SUMIF('WW Spending Actual'!$B$10:$B$49,'Summary TC'!$B190,'WW Spending Actual'!Z$10:Z$49),0)+IF($B$8="Actuals + Projected",SUMIF('WW Spending Total'!$B$10:$B$49,'Summary TC'!$B190,'WW Spending Total'!Z$10:Z$49),0)</f>
        <v>0</v>
      </c>
      <c r="AB190" s="764">
        <f>IF($B$8="Actuals only",SUMIF('WW Spending Actual'!$B$10:$B$49,'Summary TC'!$B190,'WW Spending Actual'!AA$10:AA$49),0)+IF($B$8="Actuals + Projected",SUMIF('WW Spending Total'!$B$10:$B$49,'Summary TC'!$B190,'WW Spending Total'!AA$10:AA$49),0)</f>
        <v>0</v>
      </c>
      <c r="AC190" s="764">
        <f>IF($B$8="Actuals only",SUMIF('WW Spending Actual'!$B$10:$B$49,'Summary TC'!$B190,'WW Spending Actual'!AB$10:AB$49),0)+IF($B$8="Actuals + Projected",SUMIF('WW Spending Total'!$B$10:$B$49,'Summary TC'!$B190,'WW Spending Total'!AB$10:AB$49),0)</f>
        <v>0</v>
      </c>
      <c r="AD190" s="764">
        <f>IF($B$8="Actuals only",SUMIF('WW Spending Actual'!$B$10:$B$49,'Summary TC'!$B190,'WW Spending Actual'!AC$10:AC$49),0)+IF($B$8="Actuals + Projected",SUMIF('WW Spending Total'!$B$10:$B$49,'Summary TC'!$B190,'WW Spending Total'!AC$10:AC$49),0)</f>
        <v>0</v>
      </c>
      <c r="AE190" s="764">
        <f>IF($B$8="Actuals only",SUMIF('WW Spending Actual'!$B$10:$B$49,'Summary TC'!$B190,'WW Spending Actual'!AD$10:AD$49),0)+IF($B$8="Actuals + Projected",SUMIF('WW Spending Total'!$B$10:$B$49,'Summary TC'!$B190,'WW Spending Total'!AD$10:AD$49),0)</f>
        <v>0</v>
      </c>
      <c r="AF190" s="764">
        <f>IF($B$8="Actuals only",SUMIF('WW Spending Actual'!$B$10:$B$49,'Summary TC'!$B190,'WW Spending Actual'!AE$10:AE$49),0)+IF($B$8="Actuals + Projected",SUMIF('WW Spending Total'!$B$10:$B$49,'Summary TC'!$B190,'WW Spending Total'!AE$10:AE$49),0)</f>
        <v>0</v>
      </c>
      <c r="AG190" s="764">
        <f>IF($B$8="Actuals only",SUMIF('WW Spending Actual'!$B$10:$B$49,'Summary TC'!$B190,'WW Spending Actual'!AF$10:AF$49),0)+IF($B$8="Actuals + Projected",SUMIF('WW Spending Total'!$B$10:$B$49,'Summary TC'!$B190,'WW Spending Total'!AF$10:AF$49),0)</f>
        <v>0</v>
      </c>
      <c r="AH190" s="765">
        <f>IF($B$8="Actuals only",SUMIF('WW Spending Actual'!$B$10:$B$49,'Summary TC'!$B190,'WW Spending Actual'!AG$10:AG$49),0)+IF($B$8="Actuals + Projected",SUMIF('WW Spending Total'!$B$10:$B$49,'Summary TC'!$B190,'WW Spending Total'!AG$10:AG$49),0)</f>
        <v>0</v>
      </c>
      <c r="AI190" s="739"/>
    </row>
    <row r="191" spans="2:38" hidden="1" x14ac:dyDescent="0.2">
      <c r="B191" s="533"/>
      <c r="C191" s="628"/>
      <c r="D191" s="505"/>
      <c r="E191" s="760"/>
      <c r="F191" s="761"/>
      <c r="G191" s="761"/>
      <c r="H191" s="761"/>
      <c r="I191" s="761"/>
      <c r="J191" s="761"/>
      <c r="K191" s="761"/>
      <c r="L191" s="761"/>
      <c r="M191" s="761"/>
      <c r="N191" s="761"/>
      <c r="O191" s="761"/>
      <c r="P191" s="761"/>
      <c r="Q191" s="761"/>
      <c r="R191" s="761"/>
      <c r="S191" s="761"/>
      <c r="T191" s="761"/>
      <c r="U191" s="761"/>
      <c r="V191" s="761"/>
      <c r="W191" s="761"/>
      <c r="X191" s="761"/>
      <c r="Y191" s="761"/>
      <c r="Z191" s="761"/>
      <c r="AA191" s="761"/>
      <c r="AB191" s="761"/>
      <c r="AC191" s="761"/>
      <c r="AD191" s="761"/>
      <c r="AE191" s="761"/>
      <c r="AF191" s="761"/>
      <c r="AG191" s="761"/>
      <c r="AH191" s="762"/>
      <c r="AI191" s="739"/>
      <c r="AJ191" s="766"/>
      <c r="AK191" s="766"/>
      <c r="AL191" s="766"/>
    </row>
    <row r="192" spans="2:38" hidden="1" x14ac:dyDescent="0.2">
      <c r="B192" s="554" t="s">
        <v>42</v>
      </c>
      <c r="C192" s="628"/>
      <c r="D192" s="638"/>
      <c r="E192" s="763"/>
      <c r="F192" s="764"/>
      <c r="G192" s="764"/>
      <c r="H192" s="764"/>
      <c r="I192" s="764"/>
      <c r="J192" s="764"/>
      <c r="K192" s="764"/>
      <c r="L192" s="764"/>
      <c r="M192" s="764"/>
      <c r="N192" s="764"/>
      <c r="O192" s="764"/>
      <c r="P192" s="764"/>
      <c r="Q192" s="764"/>
      <c r="R192" s="764"/>
      <c r="S192" s="764"/>
      <c r="T192" s="764"/>
      <c r="U192" s="764"/>
      <c r="V192" s="764"/>
      <c r="W192" s="764"/>
      <c r="X192" s="764"/>
      <c r="Y192" s="764"/>
      <c r="Z192" s="764"/>
      <c r="AA192" s="764"/>
      <c r="AB192" s="764"/>
      <c r="AC192" s="764"/>
      <c r="AD192" s="764"/>
      <c r="AE192" s="764"/>
      <c r="AF192" s="764"/>
      <c r="AG192" s="764"/>
      <c r="AH192" s="765"/>
      <c r="AI192" s="767"/>
    </row>
    <row r="193" spans="2:36" hidden="1" x14ac:dyDescent="0.2">
      <c r="B193" s="591" t="str">
        <f>IFERROR(VLOOKUP(C193,'MEG Def'!$A$47:$B$49,2),"")</f>
        <v/>
      </c>
      <c r="C193" s="628"/>
      <c r="D193" s="638"/>
      <c r="E193" s="763">
        <f>IF($B$8="Actuals only",SUMIF('WW Spending Actual'!$B$10:$B$49,'Summary TC'!$B193,'WW Spending Actual'!D$10:D$49),0)+IF($B$8="Actuals + Projected",SUMIF('WW Spending Total'!$B$10:$B$49,'Summary TC'!$B193,'WW Spending Total'!D$10:D$49),0)</f>
        <v>0</v>
      </c>
      <c r="F193" s="764">
        <f>IF($B$8="Actuals only",SUMIF('WW Spending Actual'!$B$10:$B$49,'Summary TC'!$B193,'WW Spending Actual'!E$10:E$49),0)+IF($B$8="Actuals + Projected",SUMIF('WW Spending Total'!$B$10:$B$49,'Summary TC'!$B193,'WW Spending Total'!E$10:E$49),0)</f>
        <v>0</v>
      </c>
      <c r="G193" s="764">
        <f>IF($B$8="Actuals only",SUMIF('WW Spending Actual'!$B$10:$B$49,'Summary TC'!$B193,'WW Spending Actual'!F$10:F$49),0)+IF($B$8="Actuals + Projected",SUMIF('WW Spending Total'!$B$10:$B$49,'Summary TC'!$B193,'WW Spending Total'!F$10:F$49),0)</f>
        <v>0</v>
      </c>
      <c r="H193" s="764">
        <f>IF($B$8="Actuals only",SUMIF('WW Spending Actual'!$B$10:$B$49,'Summary TC'!$B193,'WW Spending Actual'!G$10:G$49),0)+IF($B$8="Actuals + Projected",SUMIF('WW Spending Total'!$B$10:$B$49,'Summary TC'!$B193,'WW Spending Total'!G$10:G$49),0)</f>
        <v>0</v>
      </c>
      <c r="I193" s="764">
        <f>IF($B$8="Actuals only",SUMIF('WW Spending Actual'!$B$10:$B$49,'Summary TC'!$B193,'WW Spending Actual'!H$10:H$49),0)+IF($B$8="Actuals + Projected",SUMIF('WW Spending Total'!$B$10:$B$49,'Summary TC'!$B193,'WW Spending Total'!H$10:H$49),0)</f>
        <v>0</v>
      </c>
      <c r="J193" s="764">
        <f>IF($B$8="Actuals only",SUMIF('WW Spending Actual'!$B$10:$B$49,'Summary TC'!$B193,'WW Spending Actual'!I$10:I$49),0)+IF($B$8="Actuals + Projected",SUMIF('WW Spending Total'!$B$10:$B$49,'Summary TC'!$B193,'WW Spending Total'!I$10:I$49),0)</f>
        <v>0</v>
      </c>
      <c r="K193" s="764">
        <f>IF($B$8="Actuals only",SUMIF('WW Spending Actual'!$B$10:$B$49,'Summary TC'!$B193,'WW Spending Actual'!J$10:J$49),0)+IF($B$8="Actuals + Projected",SUMIF('WW Spending Total'!$B$10:$B$49,'Summary TC'!$B193,'WW Spending Total'!J$10:J$49),0)</f>
        <v>0</v>
      </c>
      <c r="L193" s="764">
        <f>IF($B$8="Actuals only",SUMIF('WW Spending Actual'!$B$10:$B$49,'Summary TC'!$B193,'WW Spending Actual'!K$10:K$49),0)+IF($B$8="Actuals + Projected",SUMIF('WW Spending Total'!$B$10:$B$49,'Summary TC'!$B193,'WW Spending Total'!K$10:K$49),0)</f>
        <v>0</v>
      </c>
      <c r="M193" s="764">
        <f>IF($B$8="Actuals only",SUMIF('WW Spending Actual'!$B$10:$B$49,'Summary TC'!$B193,'WW Spending Actual'!L$10:L$49),0)+IF($B$8="Actuals + Projected",SUMIF('WW Spending Total'!$B$10:$B$49,'Summary TC'!$B193,'WW Spending Total'!L$10:L$49),0)</f>
        <v>0</v>
      </c>
      <c r="N193" s="764">
        <f>IF($B$8="Actuals only",SUMIF('WW Spending Actual'!$B$10:$B$49,'Summary TC'!$B193,'WW Spending Actual'!M$10:M$49),0)+IF($B$8="Actuals + Projected",SUMIF('WW Spending Total'!$B$10:$B$49,'Summary TC'!$B193,'WW Spending Total'!M$10:M$49),0)</f>
        <v>0</v>
      </c>
      <c r="O193" s="764">
        <f>IF($B$8="Actuals only",SUMIF('WW Spending Actual'!$B$10:$B$49,'Summary TC'!$B193,'WW Spending Actual'!N$10:N$49),0)+IF($B$8="Actuals + Projected",SUMIF('WW Spending Total'!$B$10:$B$49,'Summary TC'!$B193,'WW Spending Total'!N$10:N$49),0)</f>
        <v>0</v>
      </c>
      <c r="P193" s="764">
        <f>IF($B$8="Actuals only",SUMIF('WW Spending Actual'!$B$10:$B$49,'Summary TC'!$B193,'WW Spending Actual'!O$10:O$49),0)+IF($B$8="Actuals + Projected",SUMIF('WW Spending Total'!$B$10:$B$49,'Summary TC'!$B193,'WW Spending Total'!O$10:O$49),0)</f>
        <v>0</v>
      </c>
      <c r="Q193" s="764">
        <f>IF($B$8="Actuals only",SUMIF('WW Spending Actual'!$B$10:$B$49,'Summary TC'!$B193,'WW Spending Actual'!P$10:P$49),0)+IF($B$8="Actuals + Projected",SUMIF('WW Spending Total'!$B$10:$B$49,'Summary TC'!$B193,'WW Spending Total'!P$10:P$49),0)</f>
        <v>0</v>
      </c>
      <c r="R193" s="764">
        <f>IF($B$8="Actuals only",SUMIF('WW Spending Actual'!$B$10:$B$49,'Summary TC'!$B193,'WW Spending Actual'!Q$10:Q$49),0)+IF($B$8="Actuals + Projected",SUMIF('WW Spending Total'!$B$10:$B$49,'Summary TC'!$B193,'WW Spending Total'!Q$10:Q$49),0)</f>
        <v>0</v>
      </c>
      <c r="S193" s="764">
        <f>IF($B$8="Actuals only",SUMIF('WW Spending Actual'!$B$10:$B$49,'Summary TC'!$B193,'WW Spending Actual'!R$10:R$49),0)+IF($B$8="Actuals + Projected",SUMIF('WW Spending Total'!$B$10:$B$49,'Summary TC'!$B193,'WW Spending Total'!R$10:R$49),0)</f>
        <v>0</v>
      </c>
      <c r="T193" s="764">
        <f>IF($B$8="Actuals only",SUMIF('WW Spending Actual'!$B$10:$B$49,'Summary TC'!$B193,'WW Spending Actual'!S$10:S$49),0)+IF($B$8="Actuals + Projected",SUMIF('WW Spending Total'!$B$10:$B$49,'Summary TC'!$B193,'WW Spending Total'!S$10:S$49),0)</f>
        <v>0</v>
      </c>
      <c r="U193" s="764">
        <f>IF($B$8="Actuals only",SUMIF('WW Spending Actual'!$B$10:$B$49,'Summary TC'!$B193,'WW Spending Actual'!T$10:T$49),0)+IF($B$8="Actuals + Projected",SUMIF('WW Spending Total'!$B$10:$B$49,'Summary TC'!$B193,'WW Spending Total'!T$10:T$49),0)</f>
        <v>0</v>
      </c>
      <c r="V193" s="764">
        <f>IF($B$8="Actuals only",SUMIF('WW Spending Actual'!$B$10:$B$49,'Summary TC'!$B193,'WW Spending Actual'!U$10:U$49),0)+IF($B$8="Actuals + Projected",SUMIF('WW Spending Total'!$B$10:$B$49,'Summary TC'!$B193,'WW Spending Total'!U$10:U$49),0)</f>
        <v>0</v>
      </c>
      <c r="W193" s="764">
        <f>IF($B$8="Actuals only",SUMIF('WW Spending Actual'!$B$10:$B$49,'Summary TC'!$B193,'WW Spending Actual'!V$10:V$49),0)+IF($B$8="Actuals + Projected",SUMIF('WW Spending Total'!$B$10:$B$49,'Summary TC'!$B193,'WW Spending Total'!V$10:V$49),0)</f>
        <v>0</v>
      </c>
      <c r="X193" s="764">
        <f>IF($B$8="Actuals only",SUMIF('WW Spending Actual'!$B$10:$B$49,'Summary TC'!$B193,'WW Spending Actual'!W$10:W$49),0)+IF($B$8="Actuals + Projected",SUMIF('WW Spending Total'!$B$10:$B$49,'Summary TC'!$B193,'WW Spending Total'!W$10:W$49),0)</f>
        <v>0</v>
      </c>
      <c r="Y193" s="764">
        <f>IF($B$8="Actuals only",SUMIF('WW Spending Actual'!$B$10:$B$49,'Summary TC'!$B193,'WW Spending Actual'!X$10:X$49),0)+IF($B$8="Actuals + Projected",SUMIF('WW Spending Total'!$B$10:$B$49,'Summary TC'!$B193,'WW Spending Total'!X$10:X$49),0)</f>
        <v>0</v>
      </c>
      <c r="Z193" s="764">
        <f>IF($B$8="Actuals only",SUMIF('WW Spending Actual'!$B$10:$B$49,'Summary TC'!$B193,'WW Spending Actual'!Y$10:Y$49),0)+IF($B$8="Actuals + Projected",SUMIF('WW Spending Total'!$B$10:$B$49,'Summary TC'!$B193,'WW Spending Total'!Y$10:Y$49),0)</f>
        <v>0</v>
      </c>
      <c r="AA193" s="764">
        <f>IF($B$8="Actuals only",SUMIF('WW Spending Actual'!$B$10:$B$49,'Summary TC'!$B193,'WW Spending Actual'!Z$10:Z$49),0)+IF($B$8="Actuals + Projected",SUMIF('WW Spending Total'!$B$10:$B$49,'Summary TC'!$B193,'WW Spending Total'!Z$10:Z$49),0)</f>
        <v>0</v>
      </c>
      <c r="AB193" s="764">
        <f>IF($B$8="Actuals only",SUMIF('WW Spending Actual'!$B$10:$B$49,'Summary TC'!$B193,'WW Spending Actual'!AA$10:AA$49),0)+IF($B$8="Actuals + Projected",SUMIF('WW Spending Total'!$B$10:$B$49,'Summary TC'!$B193,'WW Spending Total'!AA$10:AA$49),0)</f>
        <v>0</v>
      </c>
      <c r="AC193" s="764">
        <f>IF($B$8="Actuals only",SUMIF('WW Spending Actual'!$B$10:$B$49,'Summary TC'!$B193,'WW Spending Actual'!AB$10:AB$49),0)+IF($B$8="Actuals + Projected",SUMIF('WW Spending Total'!$B$10:$B$49,'Summary TC'!$B193,'WW Spending Total'!AB$10:AB$49),0)</f>
        <v>0</v>
      </c>
      <c r="AD193" s="764">
        <f>IF($B$8="Actuals only",SUMIF('WW Spending Actual'!$B$10:$B$49,'Summary TC'!$B193,'WW Spending Actual'!AC$10:AC$49),0)+IF($B$8="Actuals + Projected",SUMIF('WW Spending Total'!$B$10:$B$49,'Summary TC'!$B193,'WW Spending Total'!AC$10:AC$49),0)</f>
        <v>0</v>
      </c>
      <c r="AE193" s="764">
        <f>IF($B$8="Actuals only",SUMIF('WW Spending Actual'!$B$10:$B$49,'Summary TC'!$B193,'WW Spending Actual'!AD$10:AD$49),0)+IF($B$8="Actuals + Projected",SUMIF('WW Spending Total'!$B$10:$B$49,'Summary TC'!$B193,'WW Spending Total'!AD$10:AD$49),0)</f>
        <v>0</v>
      </c>
      <c r="AF193" s="764">
        <f>IF($B$8="Actuals only",SUMIF('WW Spending Actual'!$B$10:$B$49,'Summary TC'!$B193,'WW Spending Actual'!AE$10:AE$49),0)+IF($B$8="Actuals + Projected",SUMIF('WW Spending Total'!$B$10:$B$49,'Summary TC'!$B193,'WW Spending Total'!AE$10:AE$49),0)</f>
        <v>0</v>
      </c>
      <c r="AG193" s="764">
        <f>IF($B$8="Actuals only",SUMIF('WW Spending Actual'!$B$10:$B$49,'Summary TC'!$B193,'WW Spending Actual'!AF$10:AF$49),0)+IF($B$8="Actuals + Projected",SUMIF('WW Spending Total'!$B$10:$B$49,'Summary TC'!$B193,'WW Spending Total'!AF$10:AF$49),0)</f>
        <v>0</v>
      </c>
      <c r="AH193" s="765">
        <f>IF($B$8="Actuals only",SUMIF('WW Spending Actual'!$B$10:$B$49,'Summary TC'!$B193,'WW Spending Actual'!AG$10:AG$49),0)+IF($B$8="Actuals + Projected",SUMIF('WW Spending Total'!$B$10:$B$49,'Summary TC'!$B193,'WW Spending Total'!AG$10:AG$49),0)</f>
        <v>0</v>
      </c>
      <c r="AI193" s="767"/>
    </row>
    <row r="194" spans="2:36" hidden="1" x14ac:dyDescent="0.2">
      <c r="B194" s="591" t="str">
        <f>IFERROR(VLOOKUP(C194,'MEG Def'!$A$47:$B$49,2),"")</f>
        <v/>
      </c>
      <c r="C194" s="628"/>
      <c r="D194" s="638"/>
      <c r="E194" s="763">
        <f>IF($B$8="Actuals only",SUMIF('WW Spending Actual'!$B$10:$B$49,'Summary TC'!$B194,'WW Spending Actual'!D$10:D$49),0)+IF($B$8="Actuals + Projected",SUMIF('WW Spending Total'!$B$10:$B$49,'Summary TC'!$B194,'WW Spending Total'!D$10:D$49),0)</f>
        <v>0</v>
      </c>
      <c r="F194" s="764">
        <f>IF($B$8="Actuals only",SUMIF('WW Spending Actual'!$B$10:$B$49,'Summary TC'!$B194,'WW Spending Actual'!E$10:E$49),0)+IF($B$8="Actuals + Projected",SUMIF('WW Spending Total'!$B$10:$B$49,'Summary TC'!$B194,'WW Spending Total'!E$10:E$49),0)</f>
        <v>0</v>
      </c>
      <c r="G194" s="764">
        <f>IF($B$8="Actuals only",SUMIF('WW Spending Actual'!$B$10:$B$49,'Summary TC'!$B194,'WW Spending Actual'!F$10:F$49),0)+IF($B$8="Actuals + Projected",SUMIF('WW Spending Total'!$B$10:$B$49,'Summary TC'!$B194,'WW Spending Total'!F$10:F$49),0)</f>
        <v>0</v>
      </c>
      <c r="H194" s="764">
        <f>IF($B$8="Actuals only",SUMIF('WW Spending Actual'!$B$10:$B$49,'Summary TC'!$B194,'WW Spending Actual'!G$10:G$49),0)+IF($B$8="Actuals + Projected",SUMIF('WW Spending Total'!$B$10:$B$49,'Summary TC'!$B194,'WW Spending Total'!G$10:G$49),0)</f>
        <v>0</v>
      </c>
      <c r="I194" s="764">
        <f>IF($B$8="Actuals only",SUMIF('WW Spending Actual'!$B$10:$B$49,'Summary TC'!$B194,'WW Spending Actual'!H$10:H$49),0)+IF($B$8="Actuals + Projected",SUMIF('WW Spending Total'!$B$10:$B$49,'Summary TC'!$B194,'WW Spending Total'!H$10:H$49),0)</f>
        <v>0</v>
      </c>
      <c r="J194" s="764">
        <f>IF($B$8="Actuals only",SUMIF('WW Spending Actual'!$B$10:$B$49,'Summary TC'!$B194,'WW Spending Actual'!I$10:I$49),0)+IF($B$8="Actuals + Projected",SUMIF('WW Spending Total'!$B$10:$B$49,'Summary TC'!$B194,'WW Spending Total'!I$10:I$49),0)</f>
        <v>0</v>
      </c>
      <c r="K194" s="764">
        <f>IF($B$8="Actuals only",SUMIF('WW Spending Actual'!$B$10:$B$49,'Summary TC'!$B194,'WW Spending Actual'!J$10:J$49),0)+IF($B$8="Actuals + Projected",SUMIF('WW Spending Total'!$B$10:$B$49,'Summary TC'!$B194,'WW Spending Total'!J$10:J$49),0)</f>
        <v>0</v>
      </c>
      <c r="L194" s="764">
        <f>IF($B$8="Actuals only",SUMIF('WW Spending Actual'!$B$10:$B$49,'Summary TC'!$B194,'WW Spending Actual'!K$10:K$49),0)+IF($B$8="Actuals + Projected",SUMIF('WW Spending Total'!$B$10:$B$49,'Summary TC'!$B194,'WW Spending Total'!K$10:K$49),0)</f>
        <v>0</v>
      </c>
      <c r="M194" s="764">
        <f>IF($B$8="Actuals only",SUMIF('WW Spending Actual'!$B$10:$B$49,'Summary TC'!$B194,'WW Spending Actual'!L$10:L$49),0)+IF($B$8="Actuals + Projected",SUMIF('WW Spending Total'!$B$10:$B$49,'Summary TC'!$B194,'WW Spending Total'!L$10:L$49),0)</f>
        <v>0</v>
      </c>
      <c r="N194" s="764">
        <f>IF($B$8="Actuals only",SUMIF('WW Spending Actual'!$B$10:$B$49,'Summary TC'!$B194,'WW Spending Actual'!M$10:M$49),0)+IF($B$8="Actuals + Projected",SUMIF('WW Spending Total'!$B$10:$B$49,'Summary TC'!$B194,'WW Spending Total'!M$10:M$49),0)</f>
        <v>0</v>
      </c>
      <c r="O194" s="764">
        <f>IF($B$8="Actuals only",SUMIF('WW Spending Actual'!$B$10:$B$49,'Summary TC'!$B194,'WW Spending Actual'!N$10:N$49),0)+IF($B$8="Actuals + Projected",SUMIF('WW Spending Total'!$B$10:$B$49,'Summary TC'!$B194,'WW Spending Total'!N$10:N$49),0)</f>
        <v>0</v>
      </c>
      <c r="P194" s="764">
        <f>IF($B$8="Actuals only",SUMIF('WW Spending Actual'!$B$10:$B$49,'Summary TC'!$B194,'WW Spending Actual'!O$10:O$49),0)+IF($B$8="Actuals + Projected",SUMIF('WW Spending Total'!$B$10:$B$49,'Summary TC'!$B194,'WW Spending Total'!O$10:O$49),0)</f>
        <v>0</v>
      </c>
      <c r="Q194" s="764">
        <f>IF($B$8="Actuals only",SUMIF('WW Spending Actual'!$B$10:$B$49,'Summary TC'!$B194,'WW Spending Actual'!P$10:P$49),0)+IF($B$8="Actuals + Projected",SUMIF('WW Spending Total'!$B$10:$B$49,'Summary TC'!$B194,'WW Spending Total'!P$10:P$49),0)</f>
        <v>0</v>
      </c>
      <c r="R194" s="764">
        <f>IF($B$8="Actuals only",SUMIF('WW Spending Actual'!$B$10:$B$49,'Summary TC'!$B194,'WW Spending Actual'!Q$10:Q$49),0)+IF($B$8="Actuals + Projected",SUMIF('WW Spending Total'!$B$10:$B$49,'Summary TC'!$B194,'WW Spending Total'!Q$10:Q$49),0)</f>
        <v>0</v>
      </c>
      <c r="S194" s="764">
        <f>IF($B$8="Actuals only",SUMIF('WW Spending Actual'!$B$10:$B$49,'Summary TC'!$B194,'WW Spending Actual'!R$10:R$49),0)+IF($B$8="Actuals + Projected",SUMIF('WW Spending Total'!$B$10:$B$49,'Summary TC'!$B194,'WW Spending Total'!R$10:R$49),0)</f>
        <v>0</v>
      </c>
      <c r="T194" s="764">
        <f>IF($B$8="Actuals only",SUMIF('WW Spending Actual'!$B$10:$B$49,'Summary TC'!$B194,'WW Spending Actual'!S$10:S$49),0)+IF($B$8="Actuals + Projected",SUMIF('WW Spending Total'!$B$10:$B$49,'Summary TC'!$B194,'WW Spending Total'!S$10:S$49),0)</f>
        <v>0</v>
      </c>
      <c r="U194" s="764">
        <f>IF($B$8="Actuals only",SUMIF('WW Spending Actual'!$B$10:$B$49,'Summary TC'!$B194,'WW Spending Actual'!T$10:T$49),0)+IF($B$8="Actuals + Projected",SUMIF('WW Spending Total'!$B$10:$B$49,'Summary TC'!$B194,'WW Spending Total'!T$10:T$49),0)</f>
        <v>0</v>
      </c>
      <c r="V194" s="764">
        <f>IF($B$8="Actuals only",SUMIF('WW Spending Actual'!$B$10:$B$49,'Summary TC'!$B194,'WW Spending Actual'!U$10:U$49),0)+IF($B$8="Actuals + Projected",SUMIF('WW Spending Total'!$B$10:$B$49,'Summary TC'!$B194,'WW Spending Total'!U$10:U$49),0)</f>
        <v>0</v>
      </c>
      <c r="W194" s="764">
        <f>IF($B$8="Actuals only",SUMIF('WW Spending Actual'!$B$10:$B$49,'Summary TC'!$B194,'WW Spending Actual'!V$10:V$49),0)+IF($B$8="Actuals + Projected",SUMIF('WW Spending Total'!$B$10:$B$49,'Summary TC'!$B194,'WW Spending Total'!V$10:V$49),0)</f>
        <v>0</v>
      </c>
      <c r="X194" s="764">
        <f>IF($B$8="Actuals only",SUMIF('WW Spending Actual'!$B$10:$B$49,'Summary TC'!$B194,'WW Spending Actual'!W$10:W$49),0)+IF($B$8="Actuals + Projected",SUMIF('WW Spending Total'!$B$10:$B$49,'Summary TC'!$B194,'WW Spending Total'!W$10:W$49),0)</f>
        <v>0</v>
      </c>
      <c r="Y194" s="764">
        <f>IF($B$8="Actuals only",SUMIF('WW Spending Actual'!$B$10:$B$49,'Summary TC'!$B194,'WW Spending Actual'!X$10:X$49),0)+IF($B$8="Actuals + Projected",SUMIF('WW Spending Total'!$B$10:$B$49,'Summary TC'!$B194,'WW Spending Total'!X$10:X$49),0)</f>
        <v>0</v>
      </c>
      <c r="Z194" s="764">
        <f>IF($B$8="Actuals only",SUMIF('WW Spending Actual'!$B$10:$B$49,'Summary TC'!$B194,'WW Spending Actual'!Y$10:Y$49),0)+IF($B$8="Actuals + Projected",SUMIF('WW Spending Total'!$B$10:$B$49,'Summary TC'!$B194,'WW Spending Total'!Y$10:Y$49),0)</f>
        <v>0</v>
      </c>
      <c r="AA194" s="764">
        <f>IF($B$8="Actuals only",SUMIF('WW Spending Actual'!$B$10:$B$49,'Summary TC'!$B194,'WW Spending Actual'!Z$10:Z$49),0)+IF($B$8="Actuals + Projected",SUMIF('WW Spending Total'!$B$10:$B$49,'Summary TC'!$B194,'WW Spending Total'!Z$10:Z$49),0)</f>
        <v>0</v>
      </c>
      <c r="AB194" s="764">
        <f>IF($B$8="Actuals only",SUMIF('WW Spending Actual'!$B$10:$B$49,'Summary TC'!$B194,'WW Spending Actual'!AA$10:AA$49),0)+IF($B$8="Actuals + Projected",SUMIF('WW Spending Total'!$B$10:$B$49,'Summary TC'!$B194,'WW Spending Total'!AA$10:AA$49),0)</f>
        <v>0</v>
      </c>
      <c r="AC194" s="764">
        <f>IF($B$8="Actuals only",SUMIF('WW Spending Actual'!$B$10:$B$49,'Summary TC'!$B194,'WW Spending Actual'!AB$10:AB$49),0)+IF($B$8="Actuals + Projected",SUMIF('WW Spending Total'!$B$10:$B$49,'Summary TC'!$B194,'WW Spending Total'!AB$10:AB$49),0)</f>
        <v>0</v>
      </c>
      <c r="AD194" s="764">
        <f>IF($B$8="Actuals only",SUMIF('WW Spending Actual'!$B$10:$B$49,'Summary TC'!$B194,'WW Spending Actual'!AC$10:AC$49),0)+IF($B$8="Actuals + Projected",SUMIF('WW Spending Total'!$B$10:$B$49,'Summary TC'!$B194,'WW Spending Total'!AC$10:AC$49),0)</f>
        <v>0</v>
      </c>
      <c r="AE194" s="764">
        <f>IF($B$8="Actuals only",SUMIF('WW Spending Actual'!$B$10:$B$49,'Summary TC'!$B194,'WW Spending Actual'!AD$10:AD$49),0)+IF($B$8="Actuals + Projected",SUMIF('WW Spending Total'!$B$10:$B$49,'Summary TC'!$B194,'WW Spending Total'!AD$10:AD$49),0)</f>
        <v>0</v>
      </c>
      <c r="AF194" s="764">
        <f>IF($B$8="Actuals only",SUMIF('WW Spending Actual'!$B$10:$B$49,'Summary TC'!$B194,'WW Spending Actual'!AE$10:AE$49),0)+IF($B$8="Actuals + Projected",SUMIF('WW Spending Total'!$B$10:$B$49,'Summary TC'!$B194,'WW Spending Total'!AE$10:AE$49),0)</f>
        <v>0</v>
      </c>
      <c r="AG194" s="764">
        <f>IF($B$8="Actuals only",SUMIF('WW Spending Actual'!$B$10:$B$49,'Summary TC'!$B194,'WW Spending Actual'!AF$10:AF$49),0)+IF($B$8="Actuals + Projected",SUMIF('WW Spending Total'!$B$10:$B$49,'Summary TC'!$B194,'WW Spending Total'!AF$10:AF$49),0)</f>
        <v>0</v>
      </c>
      <c r="AH194" s="765">
        <f>IF($B$8="Actuals only",SUMIF('WW Spending Actual'!$B$10:$B$49,'Summary TC'!$B194,'WW Spending Actual'!AG$10:AG$49),0)+IF($B$8="Actuals + Projected",SUMIF('WW Spending Total'!$B$10:$B$49,'Summary TC'!$B194,'WW Spending Total'!AG$10:AG$49),0)</f>
        <v>0</v>
      </c>
      <c r="AI194" s="767"/>
    </row>
    <row r="195" spans="2:36" hidden="1" x14ac:dyDescent="0.2">
      <c r="B195" s="591" t="str">
        <f>IFERROR(VLOOKUP(C195,'MEG Def'!$A$47:$B$49,2),"")</f>
        <v/>
      </c>
      <c r="C195" s="628"/>
      <c r="D195" s="638"/>
      <c r="E195" s="763">
        <f>IF($B$8="Actuals only",SUMIF('WW Spending Actual'!$B$10:$B$49,'Summary TC'!$B195,'WW Spending Actual'!D$10:D$49),0)+IF($B$8="Actuals + Projected",SUMIF('WW Spending Total'!$B$10:$B$49,'Summary TC'!$B195,'WW Spending Total'!D$10:D$49),0)</f>
        <v>0</v>
      </c>
      <c r="F195" s="764">
        <f>IF($B$8="Actuals only",SUMIF('WW Spending Actual'!$B$10:$B$49,'Summary TC'!$B195,'WW Spending Actual'!E$10:E$49),0)+IF($B$8="Actuals + Projected",SUMIF('WW Spending Total'!$B$10:$B$49,'Summary TC'!$B195,'WW Spending Total'!E$10:E$49),0)</f>
        <v>0</v>
      </c>
      <c r="G195" s="764">
        <f>IF($B$8="Actuals only",SUMIF('WW Spending Actual'!$B$10:$B$49,'Summary TC'!$B195,'WW Spending Actual'!F$10:F$49),0)+IF($B$8="Actuals + Projected",SUMIF('WW Spending Total'!$B$10:$B$49,'Summary TC'!$B195,'WW Spending Total'!F$10:F$49),0)</f>
        <v>0</v>
      </c>
      <c r="H195" s="764">
        <f>IF($B$8="Actuals only",SUMIF('WW Spending Actual'!$B$10:$B$49,'Summary TC'!$B195,'WW Spending Actual'!G$10:G$49),0)+IF($B$8="Actuals + Projected",SUMIF('WW Spending Total'!$B$10:$B$49,'Summary TC'!$B195,'WW Spending Total'!G$10:G$49),0)</f>
        <v>0</v>
      </c>
      <c r="I195" s="764">
        <f>IF($B$8="Actuals only",SUMIF('WW Spending Actual'!$B$10:$B$49,'Summary TC'!$B195,'WW Spending Actual'!H$10:H$49),0)+IF($B$8="Actuals + Projected",SUMIF('WW Spending Total'!$B$10:$B$49,'Summary TC'!$B195,'WW Spending Total'!H$10:H$49),0)</f>
        <v>0</v>
      </c>
      <c r="J195" s="764">
        <f>IF($B$8="Actuals only",SUMIF('WW Spending Actual'!$B$10:$B$49,'Summary TC'!$B195,'WW Spending Actual'!I$10:I$49),0)+IF($B$8="Actuals + Projected",SUMIF('WW Spending Total'!$B$10:$B$49,'Summary TC'!$B195,'WW Spending Total'!I$10:I$49),0)</f>
        <v>0</v>
      </c>
      <c r="K195" s="764">
        <f>IF($B$8="Actuals only",SUMIF('WW Spending Actual'!$B$10:$B$49,'Summary TC'!$B195,'WW Spending Actual'!J$10:J$49),0)+IF($B$8="Actuals + Projected",SUMIF('WW Spending Total'!$B$10:$B$49,'Summary TC'!$B195,'WW Spending Total'!J$10:J$49),0)</f>
        <v>0</v>
      </c>
      <c r="L195" s="764">
        <f>IF($B$8="Actuals only",SUMIF('WW Spending Actual'!$B$10:$B$49,'Summary TC'!$B195,'WW Spending Actual'!K$10:K$49),0)+IF($B$8="Actuals + Projected",SUMIF('WW Spending Total'!$B$10:$B$49,'Summary TC'!$B195,'WW Spending Total'!K$10:K$49),0)</f>
        <v>0</v>
      </c>
      <c r="M195" s="764">
        <f>IF($B$8="Actuals only",SUMIF('WW Spending Actual'!$B$10:$B$49,'Summary TC'!$B195,'WW Spending Actual'!L$10:L$49),0)+IF($B$8="Actuals + Projected",SUMIF('WW Spending Total'!$B$10:$B$49,'Summary TC'!$B195,'WW Spending Total'!L$10:L$49),0)</f>
        <v>0</v>
      </c>
      <c r="N195" s="764">
        <f>IF($B$8="Actuals only",SUMIF('WW Spending Actual'!$B$10:$B$49,'Summary TC'!$B195,'WW Spending Actual'!M$10:M$49),0)+IF($B$8="Actuals + Projected",SUMIF('WW Spending Total'!$B$10:$B$49,'Summary TC'!$B195,'WW Spending Total'!M$10:M$49),0)</f>
        <v>0</v>
      </c>
      <c r="O195" s="764">
        <f>IF($B$8="Actuals only",SUMIF('WW Spending Actual'!$B$10:$B$49,'Summary TC'!$B195,'WW Spending Actual'!N$10:N$49),0)+IF($B$8="Actuals + Projected",SUMIF('WW Spending Total'!$B$10:$B$49,'Summary TC'!$B195,'WW Spending Total'!N$10:N$49),0)</f>
        <v>0</v>
      </c>
      <c r="P195" s="764">
        <f>IF($B$8="Actuals only",SUMIF('WW Spending Actual'!$B$10:$B$49,'Summary TC'!$B195,'WW Spending Actual'!O$10:O$49),0)+IF($B$8="Actuals + Projected",SUMIF('WW Spending Total'!$B$10:$B$49,'Summary TC'!$B195,'WW Spending Total'!O$10:O$49),0)</f>
        <v>0</v>
      </c>
      <c r="Q195" s="764">
        <f>IF($B$8="Actuals only",SUMIF('WW Spending Actual'!$B$10:$B$49,'Summary TC'!$B195,'WW Spending Actual'!P$10:P$49),0)+IF($B$8="Actuals + Projected",SUMIF('WW Spending Total'!$B$10:$B$49,'Summary TC'!$B195,'WW Spending Total'!P$10:P$49),0)</f>
        <v>0</v>
      </c>
      <c r="R195" s="764">
        <f>IF($B$8="Actuals only",SUMIF('WW Spending Actual'!$B$10:$B$49,'Summary TC'!$B195,'WW Spending Actual'!Q$10:Q$49),0)+IF($B$8="Actuals + Projected",SUMIF('WW Spending Total'!$B$10:$B$49,'Summary TC'!$B195,'WW Spending Total'!Q$10:Q$49),0)</f>
        <v>0</v>
      </c>
      <c r="S195" s="764">
        <f>IF($B$8="Actuals only",SUMIF('WW Spending Actual'!$B$10:$B$49,'Summary TC'!$B195,'WW Spending Actual'!R$10:R$49),0)+IF($B$8="Actuals + Projected",SUMIF('WW Spending Total'!$B$10:$B$49,'Summary TC'!$B195,'WW Spending Total'!R$10:R$49),0)</f>
        <v>0</v>
      </c>
      <c r="T195" s="764">
        <f>IF($B$8="Actuals only",SUMIF('WW Spending Actual'!$B$10:$B$49,'Summary TC'!$B195,'WW Spending Actual'!S$10:S$49),0)+IF($B$8="Actuals + Projected",SUMIF('WW Spending Total'!$B$10:$B$49,'Summary TC'!$B195,'WW Spending Total'!S$10:S$49),0)</f>
        <v>0</v>
      </c>
      <c r="U195" s="764">
        <f>IF($B$8="Actuals only",SUMIF('WW Spending Actual'!$B$10:$B$49,'Summary TC'!$B195,'WW Spending Actual'!T$10:T$49),0)+IF($B$8="Actuals + Projected",SUMIF('WW Spending Total'!$B$10:$B$49,'Summary TC'!$B195,'WW Spending Total'!T$10:T$49),0)</f>
        <v>0</v>
      </c>
      <c r="V195" s="764">
        <f>IF($B$8="Actuals only",SUMIF('WW Spending Actual'!$B$10:$B$49,'Summary TC'!$B195,'WW Spending Actual'!U$10:U$49),0)+IF($B$8="Actuals + Projected",SUMIF('WW Spending Total'!$B$10:$B$49,'Summary TC'!$B195,'WW Spending Total'!U$10:U$49),0)</f>
        <v>0</v>
      </c>
      <c r="W195" s="764">
        <f>IF($B$8="Actuals only",SUMIF('WW Spending Actual'!$B$10:$B$49,'Summary TC'!$B195,'WW Spending Actual'!V$10:V$49),0)+IF($B$8="Actuals + Projected",SUMIF('WW Spending Total'!$B$10:$B$49,'Summary TC'!$B195,'WW Spending Total'!V$10:V$49),0)</f>
        <v>0</v>
      </c>
      <c r="X195" s="764">
        <f>IF($B$8="Actuals only",SUMIF('WW Spending Actual'!$B$10:$B$49,'Summary TC'!$B195,'WW Spending Actual'!W$10:W$49),0)+IF($B$8="Actuals + Projected",SUMIF('WW Spending Total'!$B$10:$B$49,'Summary TC'!$B195,'WW Spending Total'!W$10:W$49),0)</f>
        <v>0</v>
      </c>
      <c r="Y195" s="764">
        <f>IF($B$8="Actuals only",SUMIF('WW Spending Actual'!$B$10:$B$49,'Summary TC'!$B195,'WW Spending Actual'!X$10:X$49),0)+IF($B$8="Actuals + Projected",SUMIF('WW Spending Total'!$B$10:$B$49,'Summary TC'!$B195,'WW Spending Total'!X$10:X$49),0)</f>
        <v>0</v>
      </c>
      <c r="Z195" s="764">
        <f>IF($B$8="Actuals only",SUMIF('WW Spending Actual'!$B$10:$B$49,'Summary TC'!$B195,'WW Spending Actual'!Y$10:Y$49),0)+IF($B$8="Actuals + Projected",SUMIF('WW Spending Total'!$B$10:$B$49,'Summary TC'!$B195,'WW Spending Total'!Y$10:Y$49),0)</f>
        <v>0</v>
      </c>
      <c r="AA195" s="764">
        <f>IF($B$8="Actuals only",SUMIF('WW Spending Actual'!$B$10:$B$49,'Summary TC'!$B195,'WW Spending Actual'!Z$10:Z$49),0)+IF($B$8="Actuals + Projected",SUMIF('WW Spending Total'!$B$10:$B$49,'Summary TC'!$B195,'WW Spending Total'!Z$10:Z$49),0)</f>
        <v>0</v>
      </c>
      <c r="AB195" s="764">
        <f>IF($B$8="Actuals only",SUMIF('WW Spending Actual'!$B$10:$B$49,'Summary TC'!$B195,'WW Spending Actual'!AA$10:AA$49),0)+IF($B$8="Actuals + Projected",SUMIF('WW Spending Total'!$B$10:$B$49,'Summary TC'!$B195,'WW Spending Total'!AA$10:AA$49),0)</f>
        <v>0</v>
      </c>
      <c r="AC195" s="764">
        <f>IF($B$8="Actuals only",SUMIF('WW Spending Actual'!$B$10:$B$49,'Summary TC'!$B195,'WW Spending Actual'!AB$10:AB$49),0)+IF($B$8="Actuals + Projected",SUMIF('WW Spending Total'!$B$10:$B$49,'Summary TC'!$B195,'WW Spending Total'!AB$10:AB$49),0)</f>
        <v>0</v>
      </c>
      <c r="AD195" s="764">
        <f>IF($B$8="Actuals only",SUMIF('WW Spending Actual'!$B$10:$B$49,'Summary TC'!$B195,'WW Spending Actual'!AC$10:AC$49),0)+IF($B$8="Actuals + Projected",SUMIF('WW Spending Total'!$B$10:$B$49,'Summary TC'!$B195,'WW Spending Total'!AC$10:AC$49),0)</f>
        <v>0</v>
      </c>
      <c r="AE195" s="764">
        <f>IF($B$8="Actuals only",SUMIF('WW Spending Actual'!$B$10:$B$49,'Summary TC'!$B195,'WW Spending Actual'!AD$10:AD$49),0)+IF($B$8="Actuals + Projected",SUMIF('WW Spending Total'!$B$10:$B$49,'Summary TC'!$B195,'WW Spending Total'!AD$10:AD$49),0)</f>
        <v>0</v>
      </c>
      <c r="AF195" s="764">
        <f>IF($B$8="Actuals only",SUMIF('WW Spending Actual'!$B$10:$B$49,'Summary TC'!$B195,'WW Spending Actual'!AE$10:AE$49),0)+IF($B$8="Actuals + Projected",SUMIF('WW Spending Total'!$B$10:$B$49,'Summary TC'!$B195,'WW Spending Total'!AE$10:AE$49),0)</f>
        <v>0</v>
      </c>
      <c r="AG195" s="764">
        <f>IF($B$8="Actuals only",SUMIF('WW Spending Actual'!$B$10:$B$49,'Summary TC'!$B195,'WW Spending Actual'!AF$10:AF$49),0)+IF($B$8="Actuals + Projected",SUMIF('WW Spending Total'!$B$10:$B$49,'Summary TC'!$B195,'WW Spending Total'!AF$10:AF$49),0)</f>
        <v>0</v>
      </c>
      <c r="AH195" s="765">
        <f>IF($B$8="Actuals only",SUMIF('WW Spending Actual'!$B$10:$B$49,'Summary TC'!$B195,'WW Spending Actual'!AG$10:AG$49),0)+IF($B$8="Actuals + Projected",SUMIF('WW Spending Total'!$B$10:$B$49,'Summary TC'!$B195,'WW Spending Total'!AG$10:AG$49),0)</f>
        <v>0</v>
      </c>
      <c r="AI195" s="767"/>
    </row>
    <row r="196" spans="2:36" ht="13.5" thickBot="1" x14ac:dyDescent="0.25">
      <c r="B196" s="591"/>
      <c r="C196" s="628"/>
      <c r="D196" s="638"/>
      <c r="E196" s="768">
        <f>IF($B$8="Actuals only",SUMIF('WW Spending Actual'!$B$36:$B$39,'Summary TC'!$B196,'WW Spending Actual'!D$36:D$39),0)+IF($B$8="Actuals + Projected",SUMIF('WW Spending Total'!$B$36:$B$39,'Summary TC'!$B196,'WW Spending Total'!D$36:D$39),0)</f>
        <v>0</v>
      </c>
      <c r="F196" s="769">
        <f>IF($B$8="Actuals only",SUMIF('WW Spending Actual'!$B$36:$B$39,'Summary TC'!$B196,'WW Spending Actual'!E$36:E$39),0)+IF($B$8="Actuals + Projected",SUMIF('WW Spending Total'!$B$36:$B$39,'Summary TC'!$B196,'WW Spending Total'!E$36:E$39),0)</f>
        <v>0</v>
      </c>
      <c r="G196" s="769">
        <f>IF($B$8="Actuals only",SUMIF('WW Spending Actual'!$B$36:$B$39,'Summary TC'!$B196,'WW Spending Actual'!F$36:F$39),0)+IF($B$8="Actuals + Projected",SUMIF('WW Spending Total'!$B$36:$B$39,'Summary TC'!$B196,'WW Spending Total'!F$36:F$39),0)</f>
        <v>0</v>
      </c>
      <c r="H196" s="769">
        <f>IF($B$8="Actuals only",SUMIF('WW Spending Actual'!$B$36:$B$39,'Summary TC'!$B196,'WW Spending Actual'!G$36:G$39),0)+IF($B$8="Actuals + Projected",SUMIF('WW Spending Total'!$B$36:$B$39,'Summary TC'!$B196,'WW Spending Total'!G$36:G$39),0)</f>
        <v>0</v>
      </c>
      <c r="I196" s="769">
        <f>IF($B$8="Actuals only",SUMIF('WW Spending Actual'!$B$36:$B$39,'Summary TC'!$B196,'WW Spending Actual'!H$36:H$39),0)+IF($B$8="Actuals + Projected",SUMIF('WW Spending Total'!$B$36:$B$39,'Summary TC'!$B196,'WW Spending Total'!H$36:H$39),0)</f>
        <v>0</v>
      </c>
      <c r="J196" s="769">
        <f>IF($B$8="Actuals only",SUMIF('WW Spending Actual'!$B$36:$B$39,'Summary TC'!$B196,'WW Spending Actual'!I$36:I$39),0)+IF($B$8="Actuals + Projected",SUMIF('WW Spending Total'!$B$36:$B$39,'Summary TC'!$B196,'WW Spending Total'!I$36:I$39),0)</f>
        <v>0</v>
      </c>
      <c r="K196" s="769">
        <f>IF($B$8="Actuals only",SUMIF('WW Spending Actual'!$B$36:$B$39,'Summary TC'!$B196,'WW Spending Actual'!J$36:J$39),0)+IF($B$8="Actuals + Projected",SUMIF('WW Spending Total'!$B$36:$B$39,'Summary TC'!$B196,'WW Spending Total'!J$36:J$39),0)</f>
        <v>0</v>
      </c>
      <c r="L196" s="769">
        <f>IF($B$8="Actuals only",SUMIF('WW Spending Actual'!$B$36:$B$39,'Summary TC'!$B196,'WW Spending Actual'!K$36:K$39),0)+IF($B$8="Actuals + Projected",SUMIF('WW Spending Total'!$B$36:$B$39,'Summary TC'!$B196,'WW Spending Total'!K$36:K$39),0)</f>
        <v>0</v>
      </c>
      <c r="M196" s="769">
        <f>IF($B$8="Actuals only",SUMIF('WW Spending Actual'!$B$36:$B$39,'Summary TC'!$B196,'WW Spending Actual'!L$36:L$39),0)+IF($B$8="Actuals + Projected",SUMIF('WW Spending Total'!$B$36:$B$39,'Summary TC'!$B196,'WW Spending Total'!L$36:L$39),0)</f>
        <v>0</v>
      </c>
      <c r="N196" s="769">
        <f>IF($B$8="Actuals only",SUMIF('WW Spending Actual'!$B$36:$B$39,'Summary TC'!$B196,'WW Spending Actual'!M$36:M$39),0)+IF($B$8="Actuals + Projected",SUMIF('WW Spending Total'!$B$36:$B$39,'Summary TC'!$B196,'WW Spending Total'!M$36:M$39),0)</f>
        <v>0</v>
      </c>
      <c r="O196" s="769">
        <f>IF($B$8="Actuals only",SUMIF('WW Spending Actual'!$B$36:$B$39,'Summary TC'!$B196,'WW Spending Actual'!N$36:N$39),0)+IF($B$8="Actuals + Projected",SUMIF('WW Spending Total'!$B$36:$B$39,'Summary TC'!$B196,'WW Spending Total'!N$36:N$39),0)</f>
        <v>0</v>
      </c>
      <c r="P196" s="769">
        <f>IF($B$8="Actuals only",SUMIF('WW Spending Actual'!$B$36:$B$39,'Summary TC'!$B196,'WW Spending Actual'!O$36:O$39),0)+IF($B$8="Actuals + Projected",SUMIF('WW Spending Total'!$B$36:$B$39,'Summary TC'!$B196,'WW Spending Total'!O$36:O$39),0)</f>
        <v>0</v>
      </c>
      <c r="Q196" s="769">
        <f>IF($B$8="Actuals only",SUMIF('WW Spending Actual'!$B$36:$B$39,'Summary TC'!$B196,'WW Spending Actual'!P$36:P$39),0)+IF($B$8="Actuals + Projected",SUMIF('WW Spending Total'!$B$36:$B$39,'Summary TC'!$B196,'WW Spending Total'!P$36:P$39),0)</f>
        <v>0</v>
      </c>
      <c r="R196" s="769">
        <f>IF($B$8="Actuals only",SUMIF('WW Spending Actual'!$B$36:$B$39,'Summary TC'!$B196,'WW Spending Actual'!Q$36:Q$39),0)+IF($B$8="Actuals + Projected",SUMIF('WW Spending Total'!$B$36:$B$39,'Summary TC'!$B196,'WW Spending Total'!Q$36:Q$39),0)</f>
        <v>0</v>
      </c>
      <c r="S196" s="769">
        <f>IF($B$8="Actuals only",SUMIF('WW Spending Actual'!$B$36:$B$39,'Summary TC'!$B196,'WW Spending Actual'!R$36:R$39),0)+IF($B$8="Actuals + Projected",SUMIF('WW Spending Total'!$B$36:$B$39,'Summary TC'!$B196,'WW Spending Total'!R$36:R$39),0)</f>
        <v>0</v>
      </c>
      <c r="T196" s="769">
        <f>IF($B$8="Actuals only",SUMIF('WW Spending Actual'!$B$36:$B$39,'Summary TC'!$B196,'WW Spending Actual'!S$36:S$39),0)+IF($B$8="Actuals + Projected",SUMIF('WW Spending Total'!$B$36:$B$39,'Summary TC'!$B196,'WW Spending Total'!S$36:S$39),0)</f>
        <v>0</v>
      </c>
      <c r="U196" s="769">
        <f>IF($B$8="Actuals only",SUMIF('WW Spending Actual'!$B$36:$B$39,'Summary TC'!$B196,'WW Spending Actual'!T$36:T$39),0)+IF($B$8="Actuals + Projected",SUMIF('WW Spending Total'!$B$36:$B$39,'Summary TC'!$B196,'WW Spending Total'!T$36:T$39),0)</f>
        <v>0</v>
      </c>
      <c r="V196" s="769">
        <f>IF($B$8="Actuals only",SUMIF('WW Spending Actual'!$B$36:$B$39,'Summary TC'!$B196,'WW Spending Actual'!U$36:U$39),0)+IF($B$8="Actuals + Projected",SUMIF('WW Spending Total'!$B$36:$B$39,'Summary TC'!$B196,'WW Spending Total'!U$36:U$39),0)</f>
        <v>0</v>
      </c>
      <c r="W196" s="769">
        <f>IF($B$8="Actuals only",SUMIF('WW Spending Actual'!$B$36:$B$39,'Summary TC'!$B196,'WW Spending Actual'!V$36:V$39),0)+IF($B$8="Actuals + Projected",SUMIF('WW Spending Total'!$B$36:$B$39,'Summary TC'!$B196,'WW Spending Total'!V$36:V$39),0)</f>
        <v>0</v>
      </c>
      <c r="X196" s="769">
        <f>IF($B$8="Actuals only",SUMIF('WW Spending Actual'!$B$36:$B$39,'Summary TC'!$B196,'WW Spending Actual'!W$36:W$39),0)+IF($B$8="Actuals + Projected",SUMIF('WW Spending Total'!$B$36:$B$39,'Summary TC'!$B196,'WW Spending Total'!W$36:W$39),0)</f>
        <v>0</v>
      </c>
      <c r="Y196" s="769">
        <f>IF($B$8="Actuals only",SUMIF('WW Spending Actual'!$B$36:$B$39,'Summary TC'!$B196,'WW Spending Actual'!X$36:X$39),0)+IF($B$8="Actuals + Projected",SUMIF('WW Spending Total'!$B$36:$B$39,'Summary TC'!$B196,'WW Spending Total'!X$36:X$39),0)</f>
        <v>0</v>
      </c>
      <c r="Z196" s="769">
        <f>IF($B$8="Actuals only",SUMIF('WW Spending Actual'!$B$36:$B$39,'Summary TC'!$B196,'WW Spending Actual'!Y$36:Y$39),0)+IF($B$8="Actuals + Projected",SUMIF('WW Spending Total'!$B$36:$B$39,'Summary TC'!$B196,'WW Spending Total'!Y$36:Y$39),0)</f>
        <v>0</v>
      </c>
      <c r="AA196" s="769">
        <f>IF($B$8="Actuals only",SUMIF('WW Spending Actual'!$B$36:$B$39,'Summary TC'!$B196,'WW Spending Actual'!Z$36:Z$39),0)+IF($B$8="Actuals + Projected",SUMIF('WW Spending Total'!$B$36:$B$39,'Summary TC'!$B196,'WW Spending Total'!Z$36:Z$39),0)</f>
        <v>0</v>
      </c>
      <c r="AB196" s="769">
        <f>IF($B$8="Actuals only",SUMIF('WW Spending Actual'!$B$36:$B$39,'Summary TC'!$B196,'WW Spending Actual'!AA$36:AA$39),0)+IF($B$8="Actuals + Projected",SUMIF('WW Spending Total'!$B$36:$B$39,'Summary TC'!$B196,'WW Spending Total'!AA$36:AA$39),0)</f>
        <v>0</v>
      </c>
      <c r="AC196" s="769">
        <f>IF($B$8="Actuals only",SUMIF('WW Spending Actual'!$B$36:$B$39,'Summary TC'!$B196,'WW Spending Actual'!AB$36:AB$39),0)+IF($B$8="Actuals + Projected",SUMIF('WW Spending Total'!$B$36:$B$39,'Summary TC'!$B196,'WW Spending Total'!AB$36:AB$39),0)</f>
        <v>0</v>
      </c>
      <c r="AD196" s="769">
        <f>IF($B$8="Actuals only",SUMIF('WW Spending Actual'!$B$36:$B$39,'Summary TC'!$B196,'WW Spending Actual'!AC$36:AC$39),0)+IF($B$8="Actuals + Projected",SUMIF('WW Spending Total'!$B$36:$B$39,'Summary TC'!$B196,'WW Spending Total'!AC$36:AC$39),0)</f>
        <v>0</v>
      </c>
      <c r="AE196" s="769">
        <f>IF($B$8="Actuals only",SUMIF('WW Spending Actual'!$B$36:$B$39,'Summary TC'!$B196,'WW Spending Actual'!AD$36:AD$39),0)+IF($B$8="Actuals + Projected",SUMIF('WW Spending Total'!$B$36:$B$39,'Summary TC'!$B196,'WW Spending Total'!AD$36:AD$39),0)</f>
        <v>0</v>
      </c>
      <c r="AF196" s="769">
        <f>IF($B$8="Actuals only",SUMIF('WW Spending Actual'!$B$36:$B$39,'Summary TC'!$B196,'WW Spending Actual'!AE$36:AE$39),0)+IF($B$8="Actuals + Projected",SUMIF('WW Spending Total'!$B$36:$B$39,'Summary TC'!$B196,'WW Spending Total'!AE$36:AE$39),0)</f>
        <v>0</v>
      </c>
      <c r="AG196" s="769">
        <f>IF($B$8="Actuals only",SUMIF('WW Spending Actual'!$B$36:$B$39,'Summary TC'!$B196,'WW Spending Actual'!AF$36:AF$39),0)+IF($B$8="Actuals + Projected",SUMIF('WW Spending Total'!$B$36:$B$39,'Summary TC'!$B196,'WW Spending Total'!AF$36:AF$39),0)</f>
        <v>0</v>
      </c>
      <c r="AH196" s="770">
        <f>IF($B$8="Actuals only",SUMIF('WW Spending Actual'!$B$36:$B$39,'Summary TC'!$B196,'WW Spending Actual'!AG$36:AG$39),0)+IF($B$8="Actuals + Projected",SUMIF('WW Spending Total'!$B$36:$B$39,'Summary TC'!$B196,'WW Spending Total'!AG$36:AG$39),0)</f>
        <v>0</v>
      </c>
      <c r="AI196" s="771"/>
    </row>
    <row r="197" spans="2:36" ht="13.5" thickBot="1" x14ac:dyDescent="0.25">
      <c r="B197" s="756" t="s">
        <v>4</v>
      </c>
      <c r="C197" s="695"/>
      <c r="D197" s="756"/>
      <c r="E197" s="772">
        <f>IF(AND(E$12&gt;='Summary TC'!$C$4, E$12&lt;='Summary TC'!$C$5), SUM(E188:E196),0)</f>
        <v>277993275</v>
      </c>
      <c r="F197" s="668">
        <f>IF(AND(F$12&gt;='Summary TC'!$C$4, F$12&lt;='Summary TC'!$C$5), SUM(F188:F196),0)</f>
        <v>390414303</v>
      </c>
      <c r="G197" s="668">
        <f>IF(AND(G$12&gt;='Summary TC'!$C$4, G$12&lt;='Summary TC'!$C$5), SUM(G188:G196),0)</f>
        <v>265701008</v>
      </c>
      <c r="H197" s="668">
        <f>IF(AND(H$12&gt;='Summary TC'!$C$4, H$12&lt;='Summary TC'!$C$5), SUM(H188:H196),0)</f>
        <v>286847458</v>
      </c>
      <c r="I197" s="668">
        <f>IF(AND(I$12&gt;='Summary TC'!$C$4, I$12&lt;='Summary TC'!$C$5), SUM(I188:I196),0)</f>
        <v>355702278</v>
      </c>
      <c r="J197" s="668">
        <f>IF(AND(J$12&gt;='Summary TC'!$C$4, J$12&lt;='Summary TC'!$C$5), SUM(J188:J196),0)</f>
        <v>0</v>
      </c>
      <c r="K197" s="668">
        <f>IF(AND(K$12&gt;='Summary TC'!$C$4, K$12&lt;='Summary TC'!$C$5), SUM(K188:K196),0)</f>
        <v>0</v>
      </c>
      <c r="L197" s="668">
        <f>IF(AND(L$12&gt;='Summary TC'!$C$4, L$12&lt;='Summary TC'!$C$5), SUM(L188:L196),0)</f>
        <v>0</v>
      </c>
      <c r="M197" s="668">
        <f>IF(AND(M$12&gt;='Summary TC'!$C$4, M$12&lt;='Summary TC'!$C$5), SUM(M188:M196),0)</f>
        <v>0</v>
      </c>
      <c r="N197" s="668">
        <f>IF(AND(N$12&gt;='Summary TC'!$C$4, N$12&lt;='Summary TC'!$C$5), SUM(N188:N196),0)</f>
        <v>0</v>
      </c>
      <c r="O197" s="668">
        <f>IF(AND(O$12&gt;='Summary TC'!$C$4, O$12&lt;='Summary TC'!$C$5), SUM(O188:O196),0)</f>
        <v>0</v>
      </c>
      <c r="P197" s="668">
        <f>IF(AND(P$12&gt;='Summary TC'!$C$4, P$12&lt;='Summary TC'!$C$5), SUM(P188:P196),0)</f>
        <v>0</v>
      </c>
      <c r="Q197" s="668">
        <f>IF(AND(Q$12&gt;='Summary TC'!$C$4, Q$12&lt;='Summary TC'!$C$5), SUM(Q188:Q196),0)</f>
        <v>0</v>
      </c>
      <c r="R197" s="668">
        <f>IF(AND(R$12&gt;='Summary TC'!$C$4, R$12&lt;='Summary TC'!$C$5), SUM(R188:R196),0)</f>
        <v>0</v>
      </c>
      <c r="S197" s="668">
        <f>IF(AND(S$12&gt;='Summary TC'!$C$4, S$12&lt;='Summary TC'!$C$5), SUM(S188:S196),0)</f>
        <v>0</v>
      </c>
      <c r="T197" s="668">
        <f>IF(AND(T$12&gt;='Summary TC'!$C$4, T$12&lt;='Summary TC'!$C$5), SUM(T188:T196),0)</f>
        <v>0</v>
      </c>
      <c r="U197" s="668">
        <f>IF(AND(U$12&gt;='Summary TC'!$C$4, U$12&lt;='Summary TC'!$C$5), SUM(U188:U196),0)</f>
        <v>0</v>
      </c>
      <c r="V197" s="668">
        <f>IF(AND(V$12&gt;='Summary TC'!$C$4, V$12&lt;='Summary TC'!$C$5), SUM(V188:V196),0)</f>
        <v>0</v>
      </c>
      <c r="W197" s="668">
        <f>IF(AND(W$12&gt;='Summary TC'!$C$4, W$12&lt;='Summary TC'!$C$5), SUM(W188:W196),0)</f>
        <v>0</v>
      </c>
      <c r="X197" s="668">
        <f>IF(AND(X$12&gt;='Summary TC'!$C$4, X$12&lt;='Summary TC'!$C$5), SUM(X188:X196),0)</f>
        <v>0</v>
      </c>
      <c r="Y197" s="668">
        <f>IF(AND(Y$12&gt;='Summary TC'!$C$4, Y$12&lt;='Summary TC'!$C$5), SUM(Y188:Y196),0)</f>
        <v>0</v>
      </c>
      <c r="Z197" s="668">
        <f>IF(AND(Z$12&gt;='Summary TC'!$C$4, Z$12&lt;='Summary TC'!$C$5), SUM(Z188:Z196),0)</f>
        <v>0</v>
      </c>
      <c r="AA197" s="668">
        <f>IF(AND(AA$12&gt;='Summary TC'!$C$4, AA$12&lt;='Summary TC'!$C$5), SUM(AA188:AA196),0)</f>
        <v>0</v>
      </c>
      <c r="AB197" s="668">
        <f>IF(AND(AB$12&gt;='Summary TC'!$C$4, AB$12&lt;='Summary TC'!$C$5), SUM(AB188:AB196),0)</f>
        <v>0</v>
      </c>
      <c r="AC197" s="668">
        <f>IF(AND(AC$12&gt;='Summary TC'!$C$4, AC$12&lt;='Summary TC'!$C$5), SUM(AC188:AC196),0)</f>
        <v>0</v>
      </c>
      <c r="AD197" s="668">
        <f>IF(AND(AD$12&gt;='Summary TC'!$C$4, AD$12&lt;='Summary TC'!$C$5), SUM(AD188:AD196),0)</f>
        <v>0</v>
      </c>
      <c r="AE197" s="668">
        <f>IF(AND(AE$12&gt;='Summary TC'!$C$4, AE$12&lt;='Summary TC'!$C$5), SUM(AE188:AE196),0)</f>
        <v>0</v>
      </c>
      <c r="AF197" s="668">
        <f>IF(AND(AF$12&gt;='Summary TC'!$C$4, AF$12&lt;='Summary TC'!$C$5), SUM(AF188:AF196),0)</f>
        <v>0</v>
      </c>
      <c r="AG197" s="668">
        <f>IF(AND(AG$12&gt;='Summary TC'!$C$4, AG$12&lt;='Summary TC'!$C$5), SUM(AG188:AG196),0)</f>
        <v>0</v>
      </c>
      <c r="AH197" s="668">
        <f>IF(AND(AH$12&gt;='Summary TC'!$C$4, AH$12&lt;='Summary TC'!$C$5), SUM(AH188:AH196),0)</f>
        <v>0</v>
      </c>
      <c r="AI197" s="669">
        <f>SUM(E197:AH197)</f>
        <v>1576658322</v>
      </c>
    </row>
    <row r="198" spans="2:36" ht="13.5" thickBot="1" x14ac:dyDescent="0.25">
      <c r="B198" s="525"/>
      <c r="D198" s="525"/>
      <c r="E198" s="773"/>
      <c r="F198" s="773"/>
      <c r="G198" s="773"/>
      <c r="H198" s="773"/>
      <c r="I198" s="773"/>
      <c r="J198" s="773"/>
      <c r="K198" s="773"/>
      <c r="L198" s="773"/>
      <c r="M198" s="773"/>
      <c r="N198" s="773"/>
      <c r="O198" s="773"/>
      <c r="P198" s="773"/>
      <c r="Q198" s="773"/>
      <c r="R198" s="773"/>
      <c r="S198" s="773"/>
      <c r="T198" s="773"/>
      <c r="U198" s="773"/>
      <c r="V198" s="773"/>
      <c r="W198" s="773"/>
      <c r="X198" s="773"/>
      <c r="Y198" s="773"/>
      <c r="Z198" s="773"/>
      <c r="AA198" s="773"/>
      <c r="AB198" s="773"/>
      <c r="AC198" s="773"/>
      <c r="AD198" s="773"/>
      <c r="AE198" s="773"/>
      <c r="AF198" s="773"/>
      <c r="AG198" s="773"/>
      <c r="AH198" s="773"/>
      <c r="AI198" s="706"/>
    </row>
    <row r="199" spans="2:36" ht="13.5" thickBot="1" x14ac:dyDescent="0.25">
      <c r="B199" s="666" t="s">
        <v>25</v>
      </c>
      <c r="C199" s="695"/>
      <c r="D199" s="774"/>
      <c r="E199" s="775">
        <f t="shared" ref="E199:AC199" si="74">E182-E197</f>
        <v>77049989.149999976</v>
      </c>
      <c r="F199" s="776">
        <f t="shared" si="74"/>
        <v>173246383.83000004</v>
      </c>
      <c r="G199" s="776">
        <f t="shared" si="74"/>
        <v>425519427.56000006</v>
      </c>
      <c r="H199" s="776">
        <f t="shared" si="74"/>
        <v>411624933.3499999</v>
      </c>
      <c r="I199" s="776">
        <f t="shared" si="74"/>
        <v>337849433.71000004</v>
      </c>
      <c r="J199" s="776">
        <f t="shared" si="74"/>
        <v>0</v>
      </c>
      <c r="K199" s="776">
        <f t="shared" si="74"/>
        <v>0</v>
      </c>
      <c r="L199" s="776">
        <f t="shared" si="74"/>
        <v>0</v>
      </c>
      <c r="M199" s="776">
        <f t="shared" si="74"/>
        <v>0</v>
      </c>
      <c r="N199" s="776">
        <f t="shared" si="74"/>
        <v>0</v>
      </c>
      <c r="O199" s="776">
        <f t="shared" si="74"/>
        <v>0</v>
      </c>
      <c r="P199" s="776">
        <f t="shared" si="74"/>
        <v>0</v>
      </c>
      <c r="Q199" s="776">
        <f t="shared" si="74"/>
        <v>0</v>
      </c>
      <c r="R199" s="776">
        <f t="shared" si="74"/>
        <v>0</v>
      </c>
      <c r="S199" s="776">
        <f t="shared" si="74"/>
        <v>0</v>
      </c>
      <c r="T199" s="776">
        <f t="shared" si="74"/>
        <v>0</v>
      </c>
      <c r="U199" s="776">
        <f t="shared" si="74"/>
        <v>0</v>
      </c>
      <c r="V199" s="776">
        <f t="shared" si="74"/>
        <v>0</v>
      </c>
      <c r="W199" s="776">
        <f t="shared" si="74"/>
        <v>0</v>
      </c>
      <c r="X199" s="776">
        <f t="shared" si="74"/>
        <v>0</v>
      </c>
      <c r="Y199" s="776">
        <f t="shared" si="74"/>
        <v>0</v>
      </c>
      <c r="Z199" s="776">
        <f t="shared" si="74"/>
        <v>0</v>
      </c>
      <c r="AA199" s="776">
        <f t="shared" si="74"/>
        <v>0</v>
      </c>
      <c r="AB199" s="776">
        <f t="shared" si="74"/>
        <v>0</v>
      </c>
      <c r="AC199" s="776">
        <f t="shared" si="74"/>
        <v>0</v>
      </c>
      <c r="AD199" s="776">
        <f t="shared" ref="AD199:AH199" si="75">AD182-AD197</f>
        <v>0</v>
      </c>
      <c r="AE199" s="776">
        <f t="shared" si="75"/>
        <v>0</v>
      </c>
      <c r="AF199" s="776">
        <f t="shared" si="75"/>
        <v>0</v>
      </c>
      <c r="AG199" s="776">
        <f t="shared" si="75"/>
        <v>0</v>
      </c>
      <c r="AH199" s="776">
        <f t="shared" si="75"/>
        <v>0</v>
      </c>
      <c r="AI199" s="669">
        <f>IF('MEG Def'!$J$42="Yes",SUM(E199:AH199),"Excluded")</f>
        <v>1425290167.5999999</v>
      </c>
    </row>
    <row r="200" spans="2:36" x14ac:dyDescent="0.2">
      <c r="B200" s="525"/>
      <c r="D200" s="525"/>
      <c r="E200" s="777"/>
      <c r="F200" s="777"/>
      <c r="G200" s="777"/>
      <c r="H200" s="777"/>
      <c r="I200" s="777"/>
      <c r="J200" s="777"/>
      <c r="K200" s="777"/>
      <c r="L200" s="777"/>
      <c r="M200" s="777"/>
      <c r="N200" s="777"/>
      <c r="O200" s="777"/>
      <c r="P200" s="777"/>
      <c r="Q200" s="777"/>
      <c r="R200" s="777"/>
      <c r="S200" s="777"/>
      <c r="T200" s="777"/>
      <c r="U200" s="777"/>
      <c r="V200" s="777"/>
      <c r="W200" s="777"/>
      <c r="X200" s="777"/>
      <c r="Y200" s="777"/>
      <c r="Z200" s="777"/>
      <c r="AA200" s="777"/>
      <c r="AB200" s="777"/>
      <c r="AC200" s="777"/>
      <c r="AD200" s="777"/>
      <c r="AE200" s="777"/>
      <c r="AF200" s="777"/>
      <c r="AG200" s="777"/>
      <c r="AH200" s="777"/>
      <c r="AI200" s="778"/>
      <c r="AJ200" s="766"/>
    </row>
    <row r="201" spans="2:36" ht="13.5" thickBot="1" x14ac:dyDescent="0.25">
      <c r="B201" s="453" t="s">
        <v>147</v>
      </c>
      <c r="C201" s="622"/>
    </row>
    <row r="202" spans="2:36" x14ac:dyDescent="0.2">
      <c r="B202" s="719"/>
      <c r="C202" s="720"/>
      <c r="D202" s="501"/>
      <c r="E202" s="532" t="s">
        <v>0</v>
      </c>
      <c r="F202" s="441"/>
      <c r="G202" s="504"/>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c r="AG202" s="441"/>
      <c r="AH202" s="441"/>
      <c r="AI202" s="579"/>
    </row>
    <row r="203" spans="2:36" ht="13.5" thickBot="1" x14ac:dyDescent="0.25">
      <c r="B203" s="518"/>
      <c r="C203" s="724"/>
      <c r="D203" s="749"/>
      <c r="E203" s="535">
        <f>'DY Def'!B$5</f>
        <v>1</v>
      </c>
      <c r="F203" s="507">
        <f>'DY Def'!C$5</f>
        <v>2</v>
      </c>
      <c r="G203" s="507">
        <f>'DY Def'!D$5</f>
        <v>3</v>
      </c>
      <c r="H203" s="507">
        <f>'DY Def'!E$5</f>
        <v>4</v>
      </c>
      <c r="I203" s="507">
        <f>'DY Def'!F$5</f>
        <v>5</v>
      </c>
      <c r="J203" s="507">
        <f>'DY Def'!G$5</f>
        <v>6</v>
      </c>
      <c r="K203" s="507">
        <f>'DY Def'!H$5</f>
        <v>7</v>
      </c>
      <c r="L203" s="507">
        <f>'DY Def'!I$5</f>
        <v>8</v>
      </c>
      <c r="M203" s="507">
        <f>'DY Def'!J$5</f>
        <v>9</v>
      </c>
      <c r="N203" s="507">
        <f>'DY Def'!K$5</f>
        <v>10</v>
      </c>
      <c r="O203" s="507">
        <f>'DY Def'!L$5</f>
        <v>11</v>
      </c>
      <c r="P203" s="507">
        <f>'DY Def'!M$5</f>
        <v>12</v>
      </c>
      <c r="Q203" s="507">
        <f>'DY Def'!N$5</f>
        <v>13</v>
      </c>
      <c r="R203" s="507">
        <f>'DY Def'!O$5</f>
        <v>14</v>
      </c>
      <c r="S203" s="507">
        <f>'DY Def'!P$5</f>
        <v>15</v>
      </c>
      <c r="T203" s="507">
        <f>'DY Def'!Q$5</f>
        <v>16</v>
      </c>
      <c r="U203" s="507">
        <f>'DY Def'!R$5</f>
        <v>17</v>
      </c>
      <c r="V203" s="507">
        <f>'DY Def'!S$5</f>
        <v>18</v>
      </c>
      <c r="W203" s="507">
        <f>'DY Def'!T$5</f>
        <v>19</v>
      </c>
      <c r="X203" s="507">
        <f>'DY Def'!U$5</f>
        <v>20</v>
      </c>
      <c r="Y203" s="507">
        <f>'DY Def'!V$5</f>
        <v>21</v>
      </c>
      <c r="Z203" s="507">
        <f>'DY Def'!W$5</f>
        <v>22</v>
      </c>
      <c r="AA203" s="507">
        <f>'DY Def'!X$5</f>
        <v>23</v>
      </c>
      <c r="AB203" s="507">
        <f>'DY Def'!Y$5</f>
        <v>24</v>
      </c>
      <c r="AC203" s="507">
        <f>'DY Def'!Z$5</f>
        <v>25</v>
      </c>
      <c r="AD203" s="507">
        <f>'DY Def'!AA$5</f>
        <v>26</v>
      </c>
      <c r="AE203" s="507">
        <f>'DY Def'!AB$5</f>
        <v>27</v>
      </c>
      <c r="AF203" s="507">
        <f>'DY Def'!AC$5</f>
        <v>28</v>
      </c>
      <c r="AG203" s="507">
        <f>'DY Def'!AD$5</f>
        <v>29</v>
      </c>
      <c r="AH203" s="507">
        <f>'DY Def'!AE$5</f>
        <v>30</v>
      </c>
      <c r="AI203" s="682"/>
    </row>
    <row r="204" spans="2:36" x14ac:dyDescent="0.2">
      <c r="B204" s="518"/>
      <c r="C204" s="724"/>
      <c r="D204" s="682"/>
      <c r="E204" s="779"/>
      <c r="F204" s="779"/>
      <c r="G204" s="779"/>
      <c r="H204" s="779"/>
      <c r="I204" s="779"/>
      <c r="J204" s="779"/>
      <c r="K204" s="779"/>
      <c r="L204" s="779"/>
      <c r="M204" s="779"/>
      <c r="N204" s="779"/>
      <c r="O204" s="779"/>
      <c r="P204" s="779"/>
      <c r="Q204" s="779"/>
      <c r="R204" s="779"/>
      <c r="S204" s="779"/>
      <c r="T204" s="779"/>
      <c r="U204" s="779"/>
      <c r="V204" s="779"/>
      <c r="W204" s="779"/>
      <c r="X204" s="779"/>
      <c r="Y204" s="779"/>
      <c r="Z204" s="779"/>
      <c r="AA204" s="779"/>
      <c r="AB204" s="779"/>
      <c r="AC204" s="779"/>
      <c r="AD204" s="779"/>
      <c r="AE204" s="779"/>
      <c r="AF204" s="779"/>
      <c r="AG204" s="779"/>
      <c r="AH204" s="779"/>
      <c r="AI204" s="682"/>
    </row>
    <row r="205" spans="2:36" x14ac:dyDescent="0.2">
      <c r="B205" s="725" t="s">
        <v>33</v>
      </c>
      <c r="C205" s="687"/>
      <c r="D205" s="682"/>
      <c r="E205" s="726">
        <v>0.02</v>
      </c>
      <c r="F205" s="726">
        <v>1.4999999999999999E-2</v>
      </c>
      <c r="G205" s="726">
        <v>0.01</v>
      </c>
      <c r="H205" s="726">
        <v>5.0000000000000001E-3</v>
      </c>
      <c r="I205" s="726">
        <v>0</v>
      </c>
      <c r="J205" s="726"/>
      <c r="K205" s="726"/>
      <c r="L205" s="726"/>
      <c r="M205" s="726"/>
      <c r="N205" s="726"/>
      <c r="O205" s="726"/>
      <c r="P205" s="726"/>
      <c r="Q205" s="726"/>
      <c r="R205" s="726"/>
      <c r="S205" s="726"/>
      <c r="T205" s="726"/>
      <c r="U205" s="726"/>
      <c r="V205" s="726"/>
      <c r="W205" s="726"/>
      <c r="X205" s="726"/>
      <c r="Y205" s="726"/>
      <c r="Z205" s="726"/>
      <c r="AA205" s="726"/>
      <c r="AB205" s="726"/>
      <c r="AC205" s="726"/>
      <c r="AD205" s="726"/>
      <c r="AE205" s="726"/>
      <c r="AF205" s="726"/>
      <c r="AG205" s="726"/>
      <c r="AH205" s="726"/>
      <c r="AI205" s="727"/>
    </row>
    <row r="206" spans="2:36" x14ac:dyDescent="0.2">
      <c r="B206" s="725" t="s">
        <v>34</v>
      </c>
      <c r="C206" s="687"/>
      <c r="D206" s="682"/>
      <c r="E206" s="640">
        <f>IF(AND(E$12&gt;='Summary TC'!$C$4, E$12&lt;='Summary TC'!$C$5), D206+E182,0)</f>
        <v>355043264.14999998</v>
      </c>
      <c r="F206" s="640">
        <f>IF(AND(F$12&gt;='Summary TC'!$C$4, F$12&lt;='Summary TC'!$C$5), E206+F182,0)</f>
        <v>918703950.98000002</v>
      </c>
      <c r="G206" s="640">
        <f>IF(AND(G$12&gt;='Summary TC'!$C$4, G$12&lt;='Summary TC'!$C$5), F206+G182,0)</f>
        <v>1609924386.54</v>
      </c>
      <c r="H206" s="640">
        <f>IF(AND(H$12&gt;='Summary TC'!$C$4, H$12&lt;='Summary TC'!$C$5), G206+H182,0)</f>
        <v>2308396777.8899999</v>
      </c>
      <c r="I206" s="640">
        <f>IF(AND(I$12&gt;='Summary TC'!$C$4, I$12&lt;='Summary TC'!$C$5), H206+I182,0)</f>
        <v>3001948489.5999999</v>
      </c>
      <c r="J206" s="640">
        <f>IF(AND(J$12&gt;='Summary TC'!$C$4, J$12&lt;='Summary TC'!$C$5), I206+J182,0)</f>
        <v>0</v>
      </c>
      <c r="K206" s="640">
        <f>IF(AND(K$12&gt;='Summary TC'!$C$4, K$12&lt;='Summary TC'!$C$5), J206+K182,0)</f>
        <v>0</v>
      </c>
      <c r="L206" s="640">
        <f>IF(AND(L$12&gt;='Summary TC'!$C$4, L$12&lt;='Summary TC'!$C$5), K206+L182,0)</f>
        <v>0</v>
      </c>
      <c r="M206" s="640">
        <f>IF(AND(M$12&gt;='Summary TC'!$C$4, M$12&lt;='Summary TC'!$C$5), L206+M182,0)</f>
        <v>0</v>
      </c>
      <c r="N206" s="640">
        <f>IF(AND(N$12&gt;='Summary TC'!$C$4, N$12&lt;='Summary TC'!$C$5), M206+N182,0)</f>
        <v>0</v>
      </c>
      <c r="O206" s="640">
        <f>IF(AND(O$12&gt;='Summary TC'!$C$4, O$12&lt;='Summary TC'!$C$5), N206+O182,0)</f>
        <v>0</v>
      </c>
      <c r="P206" s="640">
        <f>IF(AND(P$12&gt;='Summary TC'!$C$4, P$12&lt;='Summary TC'!$C$5), O206+P182,0)</f>
        <v>0</v>
      </c>
      <c r="Q206" s="640">
        <f>IF(AND(Q$12&gt;='Summary TC'!$C$4, Q$12&lt;='Summary TC'!$C$5), P206+Q182,0)</f>
        <v>0</v>
      </c>
      <c r="R206" s="640">
        <f>IF(AND(R$12&gt;='Summary TC'!$C$4, R$12&lt;='Summary TC'!$C$5), Q206+R182,0)</f>
        <v>0</v>
      </c>
      <c r="S206" s="640">
        <f>IF(AND(S$12&gt;='Summary TC'!$C$4, S$12&lt;='Summary TC'!$C$5), R206+S182,0)</f>
        <v>0</v>
      </c>
      <c r="T206" s="640">
        <f>IF(AND(T$12&gt;='Summary TC'!$C$4, T$12&lt;='Summary TC'!$C$5), S206+T182,0)</f>
        <v>0</v>
      </c>
      <c r="U206" s="640">
        <f>IF(AND(U$12&gt;='Summary TC'!$C$4, U$12&lt;='Summary TC'!$C$5), T206+U182,0)</f>
        <v>0</v>
      </c>
      <c r="V206" s="640">
        <f>IF(AND(V$12&gt;='Summary TC'!$C$4, V$12&lt;='Summary TC'!$C$5), U206+V182,0)</f>
        <v>0</v>
      </c>
      <c r="W206" s="640">
        <f>IF(AND(W$12&gt;='Summary TC'!$C$4, W$12&lt;='Summary TC'!$C$5), V206+W182,0)</f>
        <v>0</v>
      </c>
      <c r="X206" s="640">
        <f>IF(AND(X$12&gt;='Summary TC'!$C$4, X$12&lt;='Summary TC'!$C$5), W206+X182,0)</f>
        <v>0</v>
      </c>
      <c r="Y206" s="640">
        <f>IF(AND(Y$12&gt;='Summary TC'!$C$4, Y$12&lt;='Summary TC'!$C$5), X206+Y182,0)</f>
        <v>0</v>
      </c>
      <c r="Z206" s="640">
        <f>IF(AND(Z$12&gt;='Summary TC'!$C$4, Z$12&lt;='Summary TC'!$C$5), Y206+Z182,0)</f>
        <v>0</v>
      </c>
      <c r="AA206" s="640">
        <f>IF(AND(AA$12&gt;='Summary TC'!$C$4, AA$12&lt;='Summary TC'!$C$5), Z206+AA182,0)</f>
        <v>0</v>
      </c>
      <c r="AB206" s="640">
        <f>IF(AND(AB$12&gt;='Summary TC'!$C$4, AB$12&lt;='Summary TC'!$C$5), AA206+AB182,0)</f>
        <v>0</v>
      </c>
      <c r="AC206" s="640">
        <f>IF(AND(AC$12&gt;='Summary TC'!$C$4, AC$12&lt;='Summary TC'!$C$5), AB206+AC182,0)</f>
        <v>0</v>
      </c>
      <c r="AD206" s="640">
        <f>IF(AND(AD$12&gt;='Summary TC'!$C$4, AD$12&lt;='Summary TC'!$C$5), AC206+AD182,0)</f>
        <v>0</v>
      </c>
      <c r="AE206" s="640">
        <f>IF(AND(AE$12&gt;='Summary TC'!$C$4, AE$12&lt;='Summary TC'!$C$5), AD206+AE182,0)</f>
        <v>0</v>
      </c>
      <c r="AF206" s="640">
        <f>IF(AND(AF$12&gt;='Summary TC'!$C$4, AF$12&lt;='Summary TC'!$C$5), AE206+AF182,0)</f>
        <v>0</v>
      </c>
      <c r="AG206" s="640">
        <f>IF(AND(AG$12&gt;='Summary TC'!$C$4, AG$12&lt;='Summary TC'!$C$5), AF206+AG182,0)</f>
        <v>0</v>
      </c>
      <c r="AH206" s="640">
        <f>IF(AND(AH$12&gt;='Summary TC'!$C$4, AH$12&lt;='Summary TC'!$C$5), AG206+AH182,0)</f>
        <v>0</v>
      </c>
      <c r="AI206" s="727"/>
    </row>
    <row r="207" spans="2:36" x14ac:dyDescent="0.2">
      <c r="B207" s="725" t="s">
        <v>35</v>
      </c>
      <c r="C207" s="687"/>
      <c r="D207" s="682"/>
      <c r="E207" s="640">
        <f>E206*E205</f>
        <v>7100865.2829999998</v>
      </c>
      <c r="F207" s="640">
        <f>F206*F205</f>
        <v>13780559.264699999</v>
      </c>
      <c r="G207" s="640">
        <f>G206*G205</f>
        <v>16099243.8654</v>
      </c>
      <c r="H207" s="640">
        <f>H206*H205</f>
        <v>11541983.889449999</v>
      </c>
      <c r="I207" s="640">
        <f>I206*I205</f>
        <v>0</v>
      </c>
      <c r="J207" s="640">
        <f t="shared" ref="J207:P207" si="76">J206*J205</f>
        <v>0</v>
      </c>
      <c r="K207" s="640">
        <f t="shared" si="76"/>
        <v>0</v>
      </c>
      <c r="L207" s="640">
        <f t="shared" si="76"/>
        <v>0</v>
      </c>
      <c r="M207" s="640">
        <f t="shared" si="76"/>
        <v>0</v>
      </c>
      <c r="N207" s="640">
        <f t="shared" si="76"/>
        <v>0</v>
      </c>
      <c r="O207" s="640">
        <f t="shared" si="76"/>
        <v>0</v>
      </c>
      <c r="P207" s="640">
        <f t="shared" si="76"/>
        <v>0</v>
      </c>
      <c r="Q207" s="640">
        <f t="shared" ref="Q207:AC207" si="77">Q206*Q205</f>
        <v>0</v>
      </c>
      <c r="R207" s="640">
        <f t="shared" si="77"/>
        <v>0</v>
      </c>
      <c r="S207" s="640">
        <f t="shared" si="77"/>
        <v>0</v>
      </c>
      <c r="T207" s="640">
        <f t="shared" si="77"/>
        <v>0</v>
      </c>
      <c r="U207" s="640">
        <f t="shared" si="77"/>
        <v>0</v>
      </c>
      <c r="V207" s="640">
        <f t="shared" si="77"/>
        <v>0</v>
      </c>
      <c r="W207" s="640">
        <f t="shared" si="77"/>
        <v>0</v>
      </c>
      <c r="X207" s="640">
        <f t="shared" si="77"/>
        <v>0</v>
      </c>
      <c r="Y207" s="640">
        <f t="shared" si="77"/>
        <v>0</v>
      </c>
      <c r="Z207" s="640">
        <f t="shared" si="77"/>
        <v>0</v>
      </c>
      <c r="AA207" s="640">
        <f t="shared" si="77"/>
        <v>0</v>
      </c>
      <c r="AB207" s="640">
        <f t="shared" si="77"/>
        <v>0</v>
      </c>
      <c r="AC207" s="640">
        <f t="shared" si="77"/>
        <v>0</v>
      </c>
      <c r="AD207" s="640">
        <f t="shared" ref="AD207:AH207" si="78">AD206*AD205</f>
        <v>0</v>
      </c>
      <c r="AE207" s="640">
        <f t="shared" si="78"/>
        <v>0</v>
      </c>
      <c r="AF207" s="640">
        <f t="shared" si="78"/>
        <v>0</v>
      </c>
      <c r="AG207" s="640">
        <f t="shared" si="78"/>
        <v>0</v>
      </c>
      <c r="AH207" s="640">
        <f t="shared" si="78"/>
        <v>0</v>
      </c>
      <c r="AI207" s="727"/>
    </row>
    <row r="208" spans="2:36" x14ac:dyDescent="0.2">
      <c r="B208" s="725"/>
      <c r="C208" s="687"/>
      <c r="D208" s="682"/>
      <c r="E208" s="728"/>
      <c r="F208" s="728"/>
      <c r="G208" s="728"/>
      <c r="H208" s="728"/>
      <c r="I208" s="728"/>
      <c r="J208" s="780"/>
      <c r="K208" s="780"/>
      <c r="L208" s="780"/>
      <c r="M208" s="780"/>
      <c r="N208" s="780"/>
      <c r="O208" s="780"/>
      <c r="P208" s="780"/>
      <c r="Q208" s="780"/>
      <c r="R208" s="780"/>
      <c r="S208" s="780"/>
      <c r="T208" s="780"/>
      <c r="U208" s="780"/>
      <c r="V208" s="780"/>
      <c r="W208" s="780"/>
      <c r="X208" s="780"/>
      <c r="Y208" s="780"/>
      <c r="Z208" s="780"/>
      <c r="AA208" s="780"/>
      <c r="AB208" s="780"/>
      <c r="AC208" s="780"/>
      <c r="AD208" s="780"/>
      <c r="AE208" s="780"/>
      <c r="AF208" s="780"/>
      <c r="AG208" s="780"/>
      <c r="AH208" s="780"/>
      <c r="AI208" s="727"/>
    </row>
    <row r="209" spans="2:35" x14ac:dyDescent="0.2">
      <c r="B209" s="725" t="s">
        <v>36</v>
      </c>
      <c r="C209" s="687"/>
      <c r="D209" s="682"/>
      <c r="E209" s="640">
        <f>IF(AND(E$12&gt;='Summary TC'!$C$4, E$12&lt;='Summary TC'!$C$5), D209-E199,0)</f>
        <v>-77049989.149999976</v>
      </c>
      <c r="F209" s="640">
        <f>IF(AND(F$12&gt;='Summary TC'!$C$4, F$12&lt;='Summary TC'!$C$5), E209-F199,0)</f>
        <v>-250296372.98000002</v>
      </c>
      <c r="G209" s="640">
        <f>IF(AND(G$12&gt;='Summary TC'!$C$4, G$12&lt;='Summary TC'!$C$5), F209-G199,0)</f>
        <v>-675815800.54000008</v>
      </c>
      <c r="H209" s="640">
        <f>IF(AND(H$12&gt;='Summary TC'!$C$4, H$12&lt;='Summary TC'!$C$5), G209-H199,0)</f>
        <v>-1087440733.8899999</v>
      </c>
      <c r="I209" s="640">
        <f>IF(AND(I$12&gt;='Summary TC'!$C$4, I$12&lt;='Summary TC'!$C$5), H209-I199,0)</f>
        <v>-1425290167.5999999</v>
      </c>
      <c r="J209" s="640">
        <f>IF(AND(J$12&gt;='Summary TC'!$C$4, J$12&lt;='Summary TC'!$C$5), I209-J199,0)</f>
        <v>0</v>
      </c>
      <c r="K209" s="640">
        <f>IF(AND(K$12&gt;='Summary TC'!$C$4, K$12&lt;='Summary TC'!$C$5), J209-K199,0)</f>
        <v>0</v>
      </c>
      <c r="L209" s="640">
        <f>IF(AND(L$12&gt;='Summary TC'!$C$4, L$12&lt;='Summary TC'!$C$5), K209-L199,0)</f>
        <v>0</v>
      </c>
      <c r="M209" s="640">
        <f>IF(AND(M$12&gt;='Summary TC'!$C$4, M$12&lt;='Summary TC'!$C$5), L209-M199,0)</f>
        <v>0</v>
      </c>
      <c r="N209" s="640">
        <f>IF(AND(N$12&gt;='Summary TC'!$C$4, N$12&lt;='Summary TC'!$C$5), M209-N199,0)</f>
        <v>0</v>
      </c>
      <c r="O209" s="640">
        <f>IF(AND(O$12&gt;='Summary TC'!$C$4, O$12&lt;='Summary TC'!$C$5), N209-O199,0)</f>
        <v>0</v>
      </c>
      <c r="P209" s="640">
        <f>IF(AND(P$12&gt;='Summary TC'!$C$4, P$12&lt;='Summary TC'!$C$5), O209-P199,0)</f>
        <v>0</v>
      </c>
      <c r="Q209" s="640">
        <f>IF(AND(Q$12&gt;='Summary TC'!$C$4, Q$12&lt;='Summary TC'!$C$5), P209-Q199,0)</f>
        <v>0</v>
      </c>
      <c r="R209" s="640">
        <f>IF(AND(R$12&gt;='Summary TC'!$C$4, R$12&lt;='Summary TC'!$C$5), Q209-R199,0)</f>
        <v>0</v>
      </c>
      <c r="S209" s="640">
        <f>IF(AND(S$12&gt;='Summary TC'!$C$4, S$12&lt;='Summary TC'!$C$5), R209-S199,0)</f>
        <v>0</v>
      </c>
      <c r="T209" s="640">
        <f>IF(AND(T$12&gt;='Summary TC'!$C$4, T$12&lt;='Summary TC'!$C$5), S209-T199,0)</f>
        <v>0</v>
      </c>
      <c r="U209" s="640">
        <f>IF(AND(U$12&gt;='Summary TC'!$C$4, U$12&lt;='Summary TC'!$C$5), T209-U199,0)</f>
        <v>0</v>
      </c>
      <c r="V209" s="640">
        <f>IF(AND(V$12&gt;='Summary TC'!$C$4, V$12&lt;='Summary TC'!$C$5), U209-V199,0)</f>
        <v>0</v>
      </c>
      <c r="W209" s="640">
        <f>IF(AND(W$12&gt;='Summary TC'!$C$4, W$12&lt;='Summary TC'!$C$5), V209-W199,0)</f>
        <v>0</v>
      </c>
      <c r="X209" s="640">
        <f>IF(AND(X$12&gt;='Summary TC'!$C$4, X$12&lt;='Summary TC'!$C$5), W209-X199,0)</f>
        <v>0</v>
      </c>
      <c r="Y209" s="640">
        <f>IF(AND(Y$12&gt;='Summary TC'!$C$4, Y$12&lt;='Summary TC'!$C$5), X209-Y199,0)</f>
        <v>0</v>
      </c>
      <c r="Z209" s="640">
        <f>IF(AND(Z$12&gt;='Summary TC'!$C$4, Z$12&lt;='Summary TC'!$C$5), Y209-Z199,0)</f>
        <v>0</v>
      </c>
      <c r="AA209" s="640">
        <f>IF(AND(AA$12&gt;='Summary TC'!$C$4, AA$12&lt;='Summary TC'!$C$5), Z209-AA199,0)</f>
        <v>0</v>
      </c>
      <c r="AB209" s="640">
        <f>IF(AND(AB$12&gt;='Summary TC'!$C$4, AB$12&lt;='Summary TC'!$C$5), AA209-AB199,0)</f>
        <v>0</v>
      </c>
      <c r="AC209" s="640">
        <f>IF(AND(AC$12&gt;='Summary TC'!$C$4, AC$12&lt;='Summary TC'!$C$5), AB209-AC199,0)</f>
        <v>0</v>
      </c>
      <c r="AD209" s="640">
        <f>IF(AND(AD$12&gt;='Summary TC'!$C$4, AD$12&lt;='Summary TC'!$C$5), AC209-AD199,0)</f>
        <v>0</v>
      </c>
      <c r="AE209" s="640">
        <f>IF(AND(AE$12&gt;='Summary TC'!$C$4, AE$12&lt;='Summary TC'!$C$5), AD209-AE199,0)</f>
        <v>0</v>
      </c>
      <c r="AF209" s="640">
        <f>IF(AND(AF$12&gt;='Summary TC'!$C$4, AF$12&lt;='Summary TC'!$C$5), AE209-AF199,0)</f>
        <v>0</v>
      </c>
      <c r="AG209" s="640">
        <f>IF(AND(AG$12&gt;='Summary TC'!$C$4, AG$12&lt;='Summary TC'!$C$5), AF209-AG199,0)</f>
        <v>0</v>
      </c>
      <c r="AH209" s="640">
        <f>IF(AND(AH$12&gt;='Summary TC'!$C$4, AH$12&lt;='Summary TC'!$C$5), AG209-AH199,0)</f>
        <v>0</v>
      </c>
      <c r="AI209" s="727"/>
    </row>
    <row r="210" spans="2:35" ht="13.5" thickBot="1" x14ac:dyDescent="0.25">
      <c r="B210" s="729" t="s">
        <v>37</v>
      </c>
      <c r="C210" s="730"/>
      <c r="D210" s="723"/>
      <c r="E210" s="781" t="str">
        <f>IF(E209&gt;E207,"CAP Needed"," ")</f>
        <v xml:space="preserve"> </v>
      </c>
      <c r="F210" s="781" t="str">
        <f>IF(F209&gt;F207,"CAP Needed"," ")</f>
        <v xml:space="preserve"> </v>
      </c>
      <c r="G210" s="781" t="str">
        <f>IF(G209&gt;G207,"CAP Needed"," ")</f>
        <v xml:space="preserve"> </v>
      </c>
      <c r="H210" s="781" t="str">
        <f>IF(H209&gt;H207,"CAP Needed"," ")</f>
        <v xml:space="preserve"> </v>
      </c>
      <c r="I210" s="781" t="str">
        <f>IF(I209&gt;I207,"CAP Needed"," ")</f>
        <v xml:space="preserve"> </v>
      </c>
      <c r="J210" s="781" t="str">
        <f t="shared" ref="J210:AC210" si="79">IF(J209&gt;J207,"CAP Needed"," ")</f>
        <v xml:space="preserve"> </v>
      </c>
      <c r="K210" s="781" t="str">
        <f t="shared" si="79"/>
        <v xml:space="preserve"> </v>
      </c>
      <c r="L210" s="781" t="str">
        <f t="shared" si="79"/>
        <v xml:space="preserve"> </v>
      </c>
      <c r="M210" s="781" t="str">
        <f t="shared" si="79"/>
        <v xml:space="preserve"> </v>
      </c>
      <c r="N210" s="781" t="str">
        <f t="shared" si="79"/>
        <v xml:space="preserve"> </v>
      </c>
      <c r="O210" s="781" t="str">
        <f t="shared" si="79"/>
        <v xml:space="preserve"> </v>
      </c>
      <c r="P210" s="781" t="str">
        <f t="shared" si="79"/>
        <v xml:space="preserve"> </v>
      </c>
      <c r="Q210" s="781" t="str">
        <f t="shared" si="79"/>
        <v xml:space="preserve"> </v>
      </c>
      <c r="R210" s="781" t="str">
        <f t="shared" si="79"/>
        <v xml:space="preserve"> </v>
      </c>
      <c r="S210" s="781" t="str">
        <f t="shared" si="79"/>
        <v xml:space="preserve"> </v>
      </c>
      <c r="T210" s="781" t="str">
        <f t="shared" si="79"/>
        <v xml:space="preserve"> </v>
      </c>
      <c r="U210" s="781" t="str">
        <f t="shared" si="79"/>
        <v xml:space="preserve"> </v>
      </c>
      <c r="V210" s="781" t="str">
        <f t="shared" si="79"/>
        <v xml:space="preserve"> </v>
      </c>
      <c r="W210" s="781" t="str">
        <f t="shared" si="79"/>
        <v xml:space="preserve"> </v>
      </c>
      <c r="X210" s="781" t="str">
        <f t="shared" si="79"/>
        <v xml:space="preserve"> </v>
      </c>
      <c r="Y210" s="781" t="str">
        <f t="shared" si="79"/>
        <v xml:space="preserve"> </v>
      </c>
      <c r="Z210" s="781" t="str">
        <f t="shared" si="79"/>
        <v xml:space="preserve"> </v>
      </c>
      <c r="AA210" s="781" t="str">
        <f t="shared" si="79"/>
        <v xml:space="preserve"> </v>
      </c>
      <c r="AB210" s="781" t="str">
        <f t="shared" si="79"/>
        <v xml:space="preserve"> </v>
      </c>
      <c r="AC210" s="781" t="str">
        <f t="shared" si="79"/>
        <v xml:space="preserve"> </v>
      </c>
      <c r="AD210" s="781" t="str">
        <f t="shared" ref="AD210:AH210" si="80">IF(AD209&gt;AD207,"CAP Needed"," ")</f>
        <v xml:space="preserve"> </v>
      </c>
      <c r="AE210" s="781" t="str">
        <f t="shared" si="80"/>
        <v xml:space="preserve"> </v>
      </c>
      <c r="AF210" s="781" t="str">
        <f t="shared" si="80"/>
        <v xml:space="preserve"> </v>
      </c>
      <c r="AG210" s="781" t="str">
        <f t="shared" si="80"/>
        <v xml:space="preserve"> </v>
      </c>
      <c r="AH210" s="781" t="str">
        <f t="shared" si="80"/>
        <v xml:space="preserve"> </v>
      </c>
      <c r="AI210" s="723"/>
    </row>
    <row r="211" spans="2:35" x14ac:dyDescent="0.2">
      <c r="B211" s="429"/>
    </row>
    <row r="212" spans="2:35" hidden="1" x14ac:dyDescent="0.2">
      <c r="B212" s="525"/>
      <c r="D212" s="525"/>
      <c r="E212" s="777"/>
      <c r="F212" s="777"/>
      <c r="G212" s="777"/>
      <c r="H212" s="777"/>
      <c r="I212" s="777"/>
      <c r="J212" s="777"/>
      <c r="K212" s="777"/>
      <c r="L212" s="777"/>
      <c r="M212" s="777"/>
      <c r="N212" s="777"/>
      <c r="O212" s="777"/>
      <c r="P212" s="777"/>
      <c r="Q212" s="777"/>
      <c r="R212" s="777"/>
      <c r="S212" s="777"/>
      <c r="T212" s="777"/>
      <c r="U212" s="777"/>
      <c r="V212" s="777"/>
      <c r="W212" s="777"/>
      <c r="X212" s="777"/>
      <c r="Y212" s="777"/>
      <c r="Z212" s="777"/>
      <c r="AA212" s="777"/>
      <c r="AB212" s="777"/>
      <c r="AC212" s="777"/>
      <c r="AD212" s="777"/>
      <c r="AE212" s="777"/>
      <c r="AF212" s="777"/>
      <c r="AG212" s="777"/>
      <c r="AH212" s="777"/>
      <c r="AI212" s="778"/>
    </row>
    <row r="213" spans="2:35" hidden="1" x14ac:dyDescent="0.2">
      <c r="B213" s="525" t="s">
        <v>82</v>
      </c>
      <c r="D213" s="525"/>
      <c r="E213" s="777"/>
      <c r="F213" s="777"/>
      <c r="G213" s="777"/>
      <c r="H213" s="777"/>
      <c r="I213" s="777"/>
      <c r="J213" s="777"/>
      <c r="K213" s="777"/>
      <c r="L213" s="777"/>
      <c r="M213" s="777"/>
      <c r="N213" s="777"/>
      <c r="O213" s="777"/>
      <c r="P213" s="777"/>
      <c r="Q213" s="777"/>
      <c r="R213" s="777"/>
      <c r="S213" s="777"/>
      <c r="T213" s="777"/>
      <c r="U213" s="777"/>
      <c r="V213" s="777"/>
      <c r="W213" s="777"/>
      <c r="X213" s="777"/>
      <c r="Y213" s="777"/>
      <c r="Z213" s="777"/>
      <c r="AA213" s="777"/>
      <c r="AB213" s="777"/>
      <c r="AC213" s="777"/>
      <c r="AD213" s="777"/>
      <c r="AE213" s="777"/>
      <c r="AF213" s="777"/>
      <c r="AG213" s="777"/>
      <c r="AH213" s="777"/>
      <c r="AI213" s="778"/>
    </row>
    <row r="214" spans="2:35" hidden="1" x14ac:dyDescent="0.2">
      <c r="B214" s="525"/>
      <c r="D214" s="525"/>
      <c r="E214" s="777"/>
      <c r="F214" s="777"/>
      <c r="G214" s="777"/>
      <c r="H214" s="777"/>
      <c r="I214" s="777"/>
      <c r="J214" s="777"/>
      <c r="K214" s="777"/>
      <c r="L214" s="777"/>
      <c r="M214" s="777"/>
      <c r="N214" s="777"/>
      <c r="O214" s="777"/>
      <c r="P214" s="777"/>
      <c r="Q214" s="777"/>
      <c r="R214" s="777"/>
      <c r="S214" s="777"/>
      <c r="T214" s="777"/>
      <c r="U214" s="777"/>
      <c r="V214" s="777"/>
      <c r="W214" s="777"/>
      <c r="X214" s="777"/>
      <c r="Y214" s="777"/>
      <c r="Z214" s="777"/>
      <c r="AA214" s="777"/>
      <c r="AB214" s="777"/>
      <c r="AC214" s="777"/>
      <c r="AD214" s="777"/>
      <c r="AE214" s="777"/>
      <c r="AF214" s="777"/>
      <c r="AG214" s="777"/>
      <c r="AH214" s="777"/>
      <c r="AI214" s="778"/>
    </row>
    <row r="215" spans="2:35" ht="13.5" hidden="1" thickBot="1" x14ac:dyDescent="0.25">
      <c r="B215" s="453" t="s">
        <v>3</v>
      </c>
    </row>
    <row r="216" spans="2:35" hidden="1" x14ac:dyDescent="0.2">
      <c r="B216" s="530"/>
      <c r="C216" s="565"/>
      <c r="D216" s="579"/>
      <c r="E216" s="503" t="s">
        <v>0</v>
      </c>
      <c r="F216" s="441"/>
      <c r="G216" s="504"/>
      <c r="H216" s="441"/>
      <c r="I216" s="441"/>
      <c r="J216" s="441"/>
      <c r="K216" s="441"/>
      <c r="L216" s="441"/>
      <c r="M216" s="441"/>
      <c r="N216" s="441"/>
      <c r="O216" s="441"/>
      <c r="P216" s="441"/>
      <c r="Q216" s="441"/>
      <c r="R216" s="441"/>
      <c r="S216" s="441"/>
      <c r="T216" s="441"/>
      <c r="U216" s="441"/>
      <c r="V216" s="441"/>
      <c r="W216" s="441"/>
      <c r="X216" s="441"/>
      <c r="Y216" s="441"/>
      <c r="Z216" s="441"/>
      <c r="AA216" s="441"/>
      <c r="AB216" s="441"/>
      <c r="AC216" s="441"/>
      <c r="AD216" s="441"/>
      <c r="AE216" s="441"/>
      <c r="AF216" s="441"/>
      <c r="AG216" s="441"/>
      <c r="AH216" s="441"/>
      <c r="AI216" s="623"/>
    </row>
    <row r="217" spans="2:35" ht="13.5" hidden="1" thickBot="1" x14ac:dyDescent="0.25">
      <c r="B217" s="533"/>
      <c r="C217" s="628"/>
      <c r="D217" s="533"/>
      <c r="E217" s="563">
        <f>'DY Def'!B$5</f>
        <v>1</v>
      </c>
      <c r="F217" s="563">
        <f>'DY Def'!C$5</f>
        <v>2</v>
      </c>
      <c r="G217" s="563">
        <f>'DY Def'!D$5</f>
        <v>3</v>
      </c>
      <c r="H217" s="563">
        <f>'DY Def'!E$5</f>
        <v>4</v>
      </c>
      <c r="I217" s="563">
        <f>'DY Def'!F$5</f>
        <v>5</v>
      </c>
      <c r="J217" s="563">
        <f>'DY Def'!G$5</f>
        <v>6</v>
      </c>
      <c r="K217" s="563">
        <f>'DY Def'!H$5</f>
        <v>7</v>
      </c>
      <c r="L217" s="563">
        <f>'DY Def'!I$5</f>
        <v>8</v>
      </c>
      <c r="M217" s="563">
        <f>'DY Def'!J$5</f>
        <v>9</v>
      </c>
      <c r="N217" s="563">
        <f>'DY Def'!K$5</f>
        <v>10</v>
      </c>
      <c r="O217" s="563">
        <f>'DY Def'!L$5</f>
        <v>11</v>
      </c>
      <c r="P217" s="563">
        <f>'DY Def'!M$5</f>
        <v>12</v>
      </c>
      <c r="Q217" s="563">
        <f>'DY Def'!N$5</f>
        <v>13</v>
      </c>
      <c r="R217" s="563">
        <f>'DY Def'!O$5</f>
        <v>14</v>
      </c>
      <c r="S217" s="563">
        <f>'DY Def'!P$5</f>
        <v>15</v>
      </c>
      <c r="T217" s="563">
        <f>'DY Def'!Q$5</f>
        <v>16</v>
      </c>
      <c r="U217" s="563">
        <f>'DY Def'!R$5</f>
        <v>17</v>
      </c>
      <c r="V217" s="563">
        <f>'DY Def'!S$5</f>
        <v>18</v>
      </c>
      <c r="W217" s="563">
        <f>'DY Def'!T$5</f>
        <v>19</v>
      </c>
      <c r="X217" s="563">
        <f>'DY Def'!U$5</f>
        <v>20</v>
      </c>
      <c r="Y217" s="563">
        <f>'DY Def'!V$5</f>
        <v>21</v>
      </c>
      <c r="Z217" s="563">
        <f>'DY Def'!W$5</f>
        <v>22</v>
      </c>
      <c r="AA217" s="563">
        <f>'DY Def'!X$5</f>
        <v>23</v>
      </c>
      <c r="AB217" s="563">
        <f>'DY Def'!Y$5</f>
        <v>24</v>
      </c>
      <c r="AC217" s="563">
        <f>'DY Def'!Z$5</f>
        <v>25</v>
      </c>
      <c r="AD217" s="563">
        <f>'DY Def'!AA$5</f>
        <v>26</v>
      </c>
      <c r="AE217" s="563">
        <f>'DY Def'!AB$5</f>
        <v>27</v>
      </c>
      <c r="AF217" s="563">
        <f>'DY Def'!AC$5</f>
        <v>28</v>
      </c>
      <c r="AG217" s="563">
        <f>'DY Def'!AD$5</f>
        <v>29</v>
      </c>
      <c r="AH217" s="563">
        <f>'DY Def'!AE$5</f>
        <v>30</v>
      </c>
      <c r="AI217" s="733" t="s">
        <v>1</v>
      </c>
    </row>
    <row r="218" spans="2:35" hidden="1" x14ac:dyDescent="0.2">
      <c r="B218" s="550" t="s">
        <v>80</v>
      </c>
      <c r="C218" s="637"/>
      <c r="D218" s="636"/>
      <c r="E218" s="782"/>
      <c r="F218" s="782"/>
      <c r="G218" s="782"/>
      <c r="H218" s="782"/>
      <c r="I218" s="782"/>
      <c r="J218" s="782"/>
      <c r="K218" s="782"/>
      <c r="L218" s="782"/>
      <c r="M218" s="782"/>
      <c r="N218" s="782"/>
      <c r="O218" s="782"/>
      <c r="P218" s="782"/>
      <c r="Q218" s="782"/>
      <c r="R218" s="782"/>
      <c r="S218" s="782"/>
      <c r="T218" s="782"/>
      <c r="U218" s="782"/>
      <c r="V218" s="782"/>
      <c r="W218" s="782"/>
      <c r="X218" s="782"/>
      <c r="Y218" s="782"/>
      <c r="Z218" s="782"/>
      <c r="AA218" s="782"/>
      <c r="AB218" s="782"/>
      <c r="AC218" s="782"/>
      <c r="AD218" s="782"/>
      <c r="AE218" s="782"/>
      <c r="AF218" s="782"/>
      <c r="AG218" s="782"/>
      <c r="AH218" s="782"/>
      <c r="AI218" s="783"/>
    </row>
    <row r="219" spans="2:35" hidden="1" x14ac:dyDescent="0.2">
      <c r="B219" s="591" t="str">
        <f>IFERROR(VLOOKUP(C219,'MEG Def'!$A$52:$B$54,2),"")</f>
        <v/>
      </c>
      <c r="C219" s="637"/>
      <c r="D219" s="636" t="s">
        <v>20</v>
      </c>
      <c r="E219" s="640">
        <f>E220*E221</f>
        <v>0</v>
      </c>
      <c r="F219" s="640">
        <f t="shared" ref="F219:AC219" si="81">F220*F221</f>
        <v>0</v>
      </c>
      <c r="G219" s="640">
        <f t="shared" si="81"/>
        <v>0</v>
      </c>
      <c r="H219" s="640">
        <f t="shared" si="81"/>
        <v>0</v>
      </c>
      <c r="I219" s="640">
        <f t="shared" si="81"/>
        <v>0</v>
      </c>
      <c r="J219" s="640">
        <f t="shared" si="81"/>
        <v>0</v>
      </c>
      <c r="K219" s="640">
        <f t="shared" si="81"/>
        <v>0</v>
      </c>
      <c r="L219" s="640">
        <f t="shared" si="81"/>
        <v>0</v>
      </c>
      <c r="M219" s="640">
        <f t="shared" si="81"/>
        <v>0</v>
      </c>
      <c r="N219" s="640">
        <f t="shared" si="81"/>
        <v>0</v>
      </c>
      <c r="O219" s="640">
        <f t="shared" si="81"/>
        <v>0</v>
      </c>
      <c r="P219" s="640">
        <f t="shared" si="81"/>
        <v>0</v>
      </c>
      <c r="Q219" s="640">
        <f t="shared" si="81"/>
        <v>0</v>
      </c>
      <c r="R219" s="640">
        <f t="shared" si="81"/>
        <v>0</v>
      </c>
      <c r="S219" s="640">
        <f t="shared" si="81"/>
        <v>0</v>
      </c>
      <c r="T219" s="640">
        <f t="shared" si="81"/>
        <v>0</v>
      </c>
      <c r="U219" s="640">
        <f t="shared" si="81"/>
        <v>0</v>
      </c>
      <c r="V219" s="640">
        <f t="shared" si="81"/>
        <v>0</v>
      </c>
      <c r="W219" s="640">
        <f t="shared" si="81"/>
        <v>0</v>
      </c>
      <c r="X219" s="640">
        <f t="shared" si="81"/>
        <v>0</v>
      </c>
      <c r="Y219" s="640">
        <f t="shared" si="81"/>
        <v>0</v>
      </c>
      <c r="Z219" s="640">
        <f t="shared" si="81"/>
        <v>0</v>
      </c>
      <c r="AA219" s="640">
        <f t="shared" si="81"/>
        <v>0</v>
      </c>
      <c r="AB219" s="640">
        <f t="shared" si="81"/>
        <v>0</v>
      </c>
      <c r="AC219" s="640">
        <f t="shared" si="81"/>
        <v>0</v>
      </c>
      <c r="AD219" s="640">
        <f t="shared" ref="AD219:AH219" si="82">AD220*AD221</f>
        <v>0</v>
      </c>
      <c r="AE219" s="640">
        <f t="shared" si="82"/>
        <v>0</v>
      </c>
      <c r="AF219" s="640">
        <f t="shared" si="82"/>
        <v>0</v>
      </c>
      <c r="AG219" s="640">
        <f t="shared" si="82"/>
        <v>0</v>
      </c>
      <c r="AH219" s="640">
        <f t="shared" si="82"/>
        <v>0</v>
      </c>
      <c r="AI219" s="686"/>
    </row>
    <row r="220" spans="2:35" s="643" customFormat="1" hidden="1" x14ac:dyDescent="0.2">
      <c r="B220" s="644"/>
      <c r="C220" s="645"/>
      <c r="D220" s="664" t="s">
        <v>21</v>
      </c>
      <c r="E220" s="648">
        <f>SUMIF('WOW PMPM &amp; Agg'!$B$56:$B$64,'Summary TC'!$B219,'WOW PMPM &amp; Agg'!D$56:D$64)</f>
        <v>0</v>
      </c>
      <c r="F220" s="648">
        <f>SUMIF('WOW PMPM &amp; Agg'!$B$56:$B$64,'Summary TC'!$B219,'WOW PMPM &amp; Agg'!E$56:E$64)</f>
        <v>0</v>
      </c>
      <c r="G220" s="648">
        <f>SUMIF('WOW PMPM &amp; Agg'!$B$56:$B$64,'Summary TC'!$B219,'WOW PMPM &amp; Agg'!F$56:F$64)</f>
        <v>0</v>
      </c>
      <c r="H220" s="648">
        <f>SUMIF('WOW PMPM &amp; Agg'!$B$56:$B$64,'Summary TC'!$B219,'WOW PMPM &amp; Agg'!G$56:G$64)</f>
        <v>0</v>
      </c>
      <c r="I220" s="648">
        <f>SUMIF('WOW PMPM &amp; Agg'!$B$56:$B$64,'Summary TC'!$B219,'WOW PMPM &amp; Agg'!H$56:H$64)</f>
        <v>0</v>
      </c>
      <c r="J220" s="648">
        <f>SUMIF('WOW PMPM &amp; Agg'!$B$56:$B$64,'Summary TC'!$B219,'WOW PMPM &amp; Agg'!I$56:I$64)</f>
        <v>0</v>
      </c>
      <c r="K220" s="648">
        <f>SUMIF('WOW PMPM &amp; Agg'!$B$56:$B$64,'Summary TC'!$B219,'WOW PMPM &amp; Agg'!J$56:J$64)</f>
        <v>0</v>
      </c>
      <c r="L220" s="648">
        <f>SUMIF('WOW PMPM &amp; Agg'!$B$56:$B$64,'Summary TC'!$B219,'WOW PMPM &amp; Agg'!K$56:K$64)</f>
        <v>0</v>
      </c>
      <c r="M220" s="648">
        <f>SUMIF('WOW PMPM &amp; Agg'!$B$56:$B$64,'Summary TC'!$B219,'WOW PMPM &amp; Agg'!L$56:L$64)</f>
        <v>0</v>
      </c>
      <c r="N220" s="648">
        <f>SUMIF('WOW PMPM &amp; Agg'!$B$56:$B$64,'Summary TC'!$B219,'WOW PMPM &amp; Agg'!M$56:M$64)</f>
        <v>0</v>
      </c>
      <c r="O220" s="648">
        <f>SUMIF('WOW PMPM &amp; Agg'!$B$56:$B$64,'Summary TC'!$B219,'WOW PMPM &amp; Agg'!N$56:N$64)</f>
        <v>0</v>
      </c>
      <c r="P220" s="648">
        <f>SUMIF('WOW PMPM &amp; Agg'!$B$56:$B$64,'Summary TC'!$B219,'WOW PMPM &amp; Agg'!O$56:O$64)</f>
        <v>0</v>
      </c>
      <c r="Q220" s="648">
        <f>SUMIF('WOW PMPM &amp; Agg'!$B$56:$B$64,'Summary TC'!$B219,'WOW PMPM &amp; Agg'!P$56:P$64)</f>
        <v>0</v>
      </c>
      <c r="R220" s="648">
        <f>SUMIF('WOW PMPM &amp; Agg'!$B$56:$B$64,'Summary TC'!$B219,'WOW PMPM &amp; Agg'!Q$56:Q$64)</f>
        <v>0</v>
      </c>
      <c r="S220" s="648">
        <f>SUMIF('WOW PMPM &amp; Agg'!$B$56:$B$64,'Summary TC'!$B219,'WOW PMPM &amp; Agg'!R$56:R$64)</f>
        <v>0</v>
      </c>
      <c r="T220" s="648">
        <f>SUMIF('WOW PMPM &amp; Agg'!$B$56:$B$64,'Summary TC'!$B219,'WOW PMPM &amp; Agg'!S$56:S$64)</f>
        <v>0</v>
      </c>
      <c r="U220" s="648">
        <f>SUMIF('WOW PMPM &amp; Agg'!$B$56:$B$64,'Summary TC'!$B219,'WOW PMPM &amp; Agg'!T$56:T$64)</f>
        <v>0</v>
      </c>
      <c r="V220" s="648">
        <f>SUMIF('WOW PMPM &amp; Agg'!$B$56:$B$64,'Summary TC'!$B219,'WOW PMPM &amp; Agg'!U$56:U$64)</f>
        <v>0</v>
      </c>
      <c r="W220" s="648">
        <f>SUMIF('WOW PMPM &amp; Agg'!$B$56:$B$64,'Summary TC'!$B219,'WOW PMPM &amp; Agg'!V$56:V$64)</f>
        <v>0</v>
      </c>
      <c r="X220" s="648">
        <f>SUMIF('WOW PMPM &amp; Agg'!$B$56:$B$64,'Summary TC'!$B219,'WOW PMPM &amp; Agg'!W$56:W$64)</f>
        <v>0</v>
      </c>
      <c r="Y220" s="648">
        <f>SUMIF('WOW PMPM &amp; Agg'!$B$56:$B$64,'Summary TC'!$B219,'WOW PMPM &amp; Agg'!X$56:X$64)</f>
        <v>0</v>
      </c>
      <c r="Z220" s="648">
        <f>SUMIF('WOW PMPM &amp; Agg'!$B$56:$B$64,'Summary TC'!$B219,'WOW PMPM &amp; Agg'!Y$56:Y$64)</f>
        <v>0</v>
      </c>
      <c r="AA220" s="648">
        <f>SUMIF('WOW PMPM &amp; Agg'!$B$56:$B$64,'Summary TC'!$B219,'WOW PMPM &amp; Agg'!Z$56:Z$64)</f>
        <v>0</v>
      </c>
      <c r="AB220" s="648">
        <f>SUMIF('WOW PMPM &amp; Agg'!$B$56:$B$64,'Summary TC'!$B219,'WOW PMPM &amp; Agg'!AA$56:AA$64)</f>
        <v>0</v>
      </c>
      <c r="AC220" s="648">
        <f>SUMIF('WOW PMPM &amp; Agg'!$B$56:$B$64,'Summary TC'!$B219,'WOW PMPM &amp; Agg'!AB$56:AB$64)</f>
        <v>0</v>
      </c>
      <c r="AD220" s="648">
        <f>SUMIF('WOW PMPM &amp; Agg'!$B$56:$B$64,'Summary TC'!$B219,'WOW PMPM &amp; Agg'!AC$56:AC$64)</f>
        <v>0</v>
      </c>
      <c r="AE220" s="648">
        <f>SUMIF('WOW PMPM &amp; Agg'!$B$56:$B$64,'Summary TC'!$B219,'WOW PMPM &amp; Agg'!AD$56:AD$64)</f>
        <v>0</v>
      </c>
      <c r="AF220" s="648">
        <f>SUMIF('WOW PMPM &amp; Agg'!$B$56:$B$64,'Summary TC'!$B219,'WOW PMPM &amp; Agg'!AE$56:AE$64)</f>
        <v>0</v>
      </c>
      <c r="AG220" s="648">
        <f>SUMIF('WOW PMPM &amp; Agg'!$B$56:$B$64,'Summary TC'!$B219,'WOW PMPM &amp; Agg'!AF$56:AF$64)</f>
        <v>0</v>
      </c>
      <c r="AH220" s="648">
        <f>SUMIF('WOW PMPM &amp; Agg'!$B$56:$B$64,'Summary TC'!$B219,'WOW PMPM &amp; Agg'!AG$56:AG$64)</f>
        <v>0</v>
      </c>
      <c r="AI220" s="784"/>
    </row>
    <row r="221" spans="2:35" hidden="1" x14ac:dyDescent="0.2">
      <c r="B221" s="591"/>
      <c r="C221" s="637"/>
      <c r="D221" s="636" t="s">
        <v>22</v>
      </c>
      <c r="E221" s="621">
        <f>IF($B$8="Actuals only",SUMIF('MemMon Actual'!$B$14:$B$36,'Summary TC'!$B219,'MemMon Actual'!D$14:D$36),0)+IF($B$8="Actuals + Projected",SUMIF('MemMon Total'!$B$10:$B$32,'Summary TC'!$B219,'MemMon Total'!D$10:D$32),0)</f>
        <v>0</v>
      </c>
      <c r="F221" s="621">
        <f>IF($B$8="Actuals only",SUMIF('MemMon Actual'!$B$14:$B$36,'Summary TC'!$B219,'MemMon Actual'!E$14:E$36),0)+IF($B$8="Actuals + Projected",SUMIF('MemMon Total'!$B$10:$B$32,'Summary TC'!$B219,'MemMon Total'!E$10:E$32),0)</f>
        <v>0</v>
      </c>
      <c r="G221" s="621">
        <f>IF($B$8="Actuals only",SUMIF('MemMon Actual'!$B$14:$B$36,'Summary TC'!$B219,'MemMon Actual'!F$14:F$36),0)+IF($B$8="Actuals + Projected",SUMIF('MemMon Total'!$B$10:$B$32,'Summary TC'!$B219,'MemMon Total'!F$10:F$32),0)</f>
        <v>0</v>
      </c>
      <c r="H221" s="621">
        <f>IF($B$8="Actuals only",SUMIF('MemMon Actual'!$B$14:$B$36,'Summary TC'!$B219,'MemMon Actual'!G$14:G$36),0)+IF($B$8="Actuals + Projected",SUMIF('MemMon Total'!$B$10:$B$32,'Summary TC'!$B219,'MemMon Total'!G$10:G$32),0)</f>
        <v>0</v>
      </c>
      <c r="I221" s="621">
        <f>IF($B$8="Actuals only",SUMIF('MemMon Actual'!$B$14:$B$36,'Summary TC'!$B219,'MemMon Actual'!H$14:H$36),0)+IF($B$8="Actuals + Projected",SUMIF('MemMon Total'!$B$10:$B$32,'Summary TC'!$B219,'MemMon Total'!H$10:H$32),0)</f>
        <v>0</v>
      </c>
      <c r="J221" s="621">
        <f>IF($B$8="Actuals only",SUMIF('MemMon Actual'!$B$14:$B$36,'Summary TC'!$B219,'MemMon Actual'!I$14:I$36),0)+IF($B$8="Actuals + Projected",SUMIF('MemMon Total'!$B$10:$B$32,'Summary TC'!$B219,'MemMon Total'!I$10:I$32),0)</f>
        <v>0</v>
      </c>
      <c r="K221" s="621">
        <f>IF($B$8="Actuals only",SUMIF('MemMon Actual'!$B$14:$B$36,'Summary TC'!$B219,'MemMon Actual'!J$14:J$36),0)+IF($B$8="Actuals + Projected",SUMIF('MemMon Total'!$B$10:$B$32,'Summary TC'!$B219,'MemMon Total'!J$10:J$32),0)</f>
        <v>0</v>
      </c>
      <c r="L221" s="621">
        <f>IF($B$8="Actuals only",SUMIF('MemMon Actual'!$B$14:$B$36,'Summary TC'!$B219,'MemMon Actual'!K$14:K$36),0)+IF($B$8="Actuals + Projected",SUMIF('MemMon Total'!$B$10:$B$32,'Summary TC'!$B219,'MemMon Total'!K$10:K$32),0)</f>
        <v>0</v>
      </c>
      <c r="M221" s="621">
        <f>IF($B$8="Actuals only",SUMIF('MemMon Actual'!$B$14:$B$36,'Summary TC'!$B219,'MemMon Actual'!L$14:L$36),0)+IF($B$8="Actuals + Projected",SUMIF('MemMon Total'!$B$10:$B$32,'Summary TC'!$B219,'MemMon Total'!L$10:L$32),0)</f>
        <v>0</v>
      </c>
      <c r="N221" s="621">
        <f>IF($B$8="Actuals only",SUMIF('MemMon Actual'!$B$14:$B$36,'Summary TC'!$B219,'MemMon Actual'!M$14:M$36),0)+IF($B$8="Actuals + Projected",SUMIF('MemMon Total'!$B$10:$B$32,'Summary TC'!$B219,'MemMon Total'!M$10:M$32),0)</f>
        <v>0</v>
      </c>
      <c r="O221" s="621">
        <f>IF($B$8="Actuals only",SUMIF('MemMon Actual'!$B$14:$B$36,'Summary TC'!$B219,'MemMon Actual'!N$14:N$36),0)+IF($B$8="Actuals + Projected",SUMIF('MemMon Total'!$B$10:$B$32,'Summary TC'!$B219,'MemMon Total'!N$10:N$32),0)</f>
        <v>0</v>
      </c>
      <c r="P221" s="621">
        <f>IF($B$8="Actuals only",SUMIF('MemMon Actual'!$B$14:$B$36,'Summary TC'!$B219,'MemMon Actual'!O$14:O$36),0)+IF($B$8="Actuals + Projected",SUMIF('MemMon Total'!$B$10:$B$32,'Summary TC'!$B219,'MemMon Total'!O$10:O$32),0)</f>
        <v>0</v>
      </c>
      <c r="Q221" s="621">
        <f>IF($B$8="Actuals only",SUMIF('MemMon Actual'!$B$14:$B$36,'Summary TC'!$B219,'MemMon Actual'!P$14:P$36),0)+IF($B$8="Actuals + Projected",SUMIF('MemMon Total'!$B$10:$B$32,'Summary TC'!$B219,'MemMon Total'!P$10:P$32),0)</f>
        <v>0</v>
      </c>
      <c r="R221" s="621">
        <f>IF($B$8="Actuals only",SUMIF('MemMon Actual'!$B$14:$B$36,'Summary TC'!$B219,'MemMon Actual'!Q$14:Q$36),0)+IF($B$8="Actuals + Projected",SUMIF('MemMon Total'!$B$10:$B$32,'Summary TC'!$B219,'MemMon Total'!Q$10:Q$32),0)</f>
        <v>0</v>
      </c>
      <c r="S221" s="621">
        <f>IF($B$8="Actuals only",SUMIF('MemMon Actual'!$B$14:$B$36,'Summary TC'!$B219,'MemMon Actual'!R$14:R$36),0)+IF($B$8="Actuals + Projected",SUMIF('MemMon Total'!$B$10:$B$32,'Summary TC'!$B219,'MemMon Total'!R$10:R$32),0)</f>
        <v>0</v>
      </c>
      <c r="T221" s="621">
        <f>IF($B$8="Actuals only",SUMIF('MemMon Actual'!$B$14:$B$36,'Summary TC'!$B219,'MemMon Actual'!S$14:S$36),0)+IF($B$8="Actuals + Projected",SUMIF('MemMon Total'!$B$10:$B$32,'Summary TC'!$B219,'MemMon Total'!S$10:S$32),0)</f>
        <v>0</v>
      </c>
      <c r="U221" s="621">
        <f>IF($B$8="Actuals only",SUMIF('MemMon Actual'!$B$14:$B$36,'Summary TC'!$B219,'MemMon Actual'!T$14:T$36),0)+IF($B$8="Actuals + Projected",SUMIF('MemMon Total'!$B$10:$B$32,'Summary TC'!$B219,'MemMon Total'!T$10:T$32),0)</f>
        <v>0</v>
      </c>
      <c r="V221" s="621">
        <f>IF($B$8="Actuals only",SUMIF('MemMon Actual'!$B$14:$B$36,'Summary TC'!$B219,'MemMon Actual'!U$14:U$36),0)+IF($B$8="Actuals + Projected",SUMIF('MemMon Total'!$B$10:$B$32,'Summary TC'!$B219,'MemMon Total'!U$10:U$32),0)</f>
        <v>0</v>
      </c>
      <c r="W221" s="621">
        <f>IF($B$8="Actuals only",SUMIF('MemMon Actual'!$B$14:$B$36,'Summary TC'!$B219,'MemMon Actual'!V$14:V$36),0)+IF($B$8="Actuals + Projected",SUMIF('MemMon Total'!$B$10:$B$32,'Summary TC'!$B219,'MemMon Total'!V$10:V$32),0)</f>
        <v>0</v>
      </c>
      <c r="X221" s="621">
        <f>IF($B$8="Actuals only",SUMIF('MemMon Actual'!$B$14:$B$36,'Summary TC'!$B219,'MemMon Actual'!W$14:W$36),0)+IF($B$8="Actuals + Projected",SUMIF('MemMon Total'!$B$10:$B$32,'Summary TC'!$B219,'MemMon Total'!W$10:W$32),0)</f>
        <v>0</v>
      </c>
      <c r="Y221" s="621">
        <f>IF($B$8="Actuals only",SUMIF('MemMon Actual'!$B$14:$B$36,'Summary TC'!$B219,'MemMon Actual'!X$14:X$36),0)+IF($B$8="Actuals + Projected",SUMIF('MemMon Total'!$B$10:$B$32,'Summary TC'!$B219,'MemMon Total'!X$10:X$32),0)</f>
        <v>0</v>
      </c>
      <c r="Z221" s="621">
        <f>IF($B$8="Actuals only",SUMIF('MemMon Actual'!$B$14:$B$36,'Summary TC'!$B219,'MemMon Actual'!Y$14:Y$36),0)+IF($B$8="Actuals + Projected",SUMIF('MemMon Total'!$B$10:$B$32,'Summary TC'!$B219,'MemMon Total'!Y$10:Y$32),0)</f>
        <v>0</v>
      </c>
      <c r="AA221" s="621">
        <f>IF($B$8="Actuals only",SUMIF('MemMon Actual'!$B$14:$B$36,'Summary TC'!$B219,'MemMon Actual'!Z$14:Z$36),0)+IF($B$8="Actuals + Projected",SUMIF('MemMon Total'!$B$10:$B$32,'Summary TC'!$B219,'MemMon Total'!Z$10:Z$32),0)</f>
        <v>0</v>
      </c>
      <c r="AB221" s="621">
        <f>IF($B$8="Actuals only",SUMIF('MemMon Actual'!$B$14:$B$36,'Summary TC'!$B219,'MemMon Actual'!AA$14:AA$36),0)+IF($B$8="Actuals + Projected",SUMIF('MemMon Total'!$B$10:$B$32,'Summary TC'!$B219,'MemMon Total'!AA$10:AA$32),0)</f>
        <v>0</v>
      </c>
      <c r="AC221" s="621">
        <f>IF($B$8="Actuals only",SUMIF('MemMon Actual'!$B$14:$B$36,'Summary TC'!$B219,'MemMon Actual'!AB$14:AB$36),0)+IF($B$8="Actuals + Projected",SUMIF('MemMon Total'!$B$10:$B$32,'Summary TC'!$B219,'MemMon Total'!AB$10:AB$32),0)</f>
        <v>0</v>
      </c>
      <c r="AD221" s="621">
        <f>IF($B$8="Actuals only",SUMIF('MemMon Actual'!$B$14:$B$36,'Summary TC'!$B219,'MemMon Actual'!AC$14:AC$36),0)+IF($B$8="Actuals + Projected",SUMIF('MemMon Total'!$B$10:$B$32,'Summary TC'!$B219,'MemMon Total'!AC$10:AC$32),0)</f>
        <v>0</v>
      </c>
      <c r="AE221" s="621">
        <f>IF($B$8="Actuals only",SUMIF('MemMon Actual'!$B$14:$B$36,'Summary TC'!$B219,'MemMon Actual'!AD$14:AD$36),0)+IF($B$8="Actuals + Projected",SUMIF('MemMon Total'!$B$10:$B$32,'Summary TC'!$B219,'MemMon Total'!AD$10:AD$32),0)</f>
        <v>0</v>
      </c>
      <c r="AF221" s="621">
        <f>IF($B$8="Actuals only",SUMIF('MemMon Actual'!$B$14:$B$36,'Summary TC'!$B219,'MemMon Actual'!AE$14:AE$36),0)+IF($B$8="Actuals + Projected",SUMIF('MemMon Total'!$B$10:$B$32,'Summary TC'!$B219,'MemMon Total'!AE$10:AE$32),0)</f>
        <v>0</v>
      </c>
      <c r="AG221" s="621">
        <f>IF($B$8="Actuals only",SUMIF('MemMon Actual'!$B$14:$B$36,'Summary TC'!$B219,'MemMon Actual'!AF$14:AF$36),0)+IF($B$8="Actuals + Projected",SUMIF('MemMon Total'!$B$10:$B$32,'Summary TC'!$B219,'MemMon Total'!AF$10:AF$32),0)</f>
        <v>0</v>
      </c>
      <c r="AH221" s="621">
        <f>IF($B$8="Actuals only",SUMIF('MemMon Actual'!$B$14:$B$36,'Summary TC'!$B219,'MemMon Actual'!AG$14:AG$36),0)+IF($B$8="Actuals + Projected",SUMIF('MemMon Total'!$B$10:$B$32,'Summary TC'!$B219,'MemMon Total'!AG$10:AG$32),0)</f>
        <v>0</v>
      </c>
      <c r="AI221" s="686"/>
    </row>
    <row r="222" spans="2:35" hidden="1" x14ac:dyDescent="0.2">
      <c r="B222" s="591"/>
      <c r="C222" s="637"/>
      <c r="D222" s="636"/>
      <c r="E222" s="785"/>
      <c r="F222" s="785"/>
      <c r="G222" s="785"/>
      <c r="H222" s="785"/>
      <c r="I222" s="785"/>
      <c r="J222" s="785"/>
      <c r="K222" s="785"/>
      <c r="L222" s="785"/>
      <c r="M222" s="785"/>
      <c r="N222" s="785"/>
      <c r="O222" s="785"/>
      <c r="P222" s="785"/>
      <c r="Q222" s="785"/>
      <c r="R222" s="785"/>
      <c r="S222" s="785"/>
      <c r="T222" s="785"/>
      <c r="U222" s="785"/>
      <c r="V222" s="785"/>
      <c r="W222" s="785"/>
      <c r="X222" s="785"/>
      <c r="Y222" s="785"/>
      <c r="Z222" s="785"/>
      <c r="AA222" s="785"/>
      <c r="AB222" s="785"/>
      <c r="AC222" s="785"/>
      <c r="AD222" s="785"/>
      <c r="AE222" s="785"/>
      <c r="AF222" s="785"/>
      <c r="AG222" s="785"/>
      <c r="AH222" s="785"/>
      <c r="AI222" s="686"/>
    </row>
    <row r="223" spans="2:35" hidden="1" x14ac:dyDescent="0.2">
      <c r="B223" s="591" t="str">
        <f>IFERROR(VLOOKUP(C223,'MEG Def'!$A$52:$B$54,2),"")</f>
        <v/>
      </c>
      <c r="C223" s="637"/>
      <c r="D223" s="636" t="s">
        <v>20</v>
      </c>
      <c r="E223" s="640">
        <f>E224*E225</f>
        <v>0</v>
      </c>
      <c r="F223" s="640">
        <f t="shared" ref="F223:AC223" si="83">F224*F225</f>
        <v>0</v>
      </c>
      <c r="G223" s="640">
        <f t="shared" si="83"/>
        <v>0</v>
      </c>
      <c r="H223" s="640">
        <f t="shared" si="83"/>
        <v>0</v>
      </c>
      <c r="I223" s="640">
        <f t="shared" si="83"/>
        <v>0</v>
      </c>
      <c r="J223" s="640">
        <f t="shared" si="83"/>
        <v>0</v>
      </c>
      <c r="K223" s="640">
        <f t="shared" si="83"/>
        <v>0</v>
      </c>
      <c r="L223" s="640">
        <f t="shared" si="83"/>
        <v>0</v>
      </c>
      <c r="M223" s="640">
        <f t="shared" si="83"/>
        <v>0</v>
      </c>
      <c r="N223" s="640">
        <f t="shared" si="83"/>
        <v>0</v>
      </c>
      <c r="O223" s="640">
        <f t="shared" si="83"/>
        <v>0</v>
      </c>
      <c r="P223" s="640">
        <f t="shared" si="83"/>
        <v>0</v>
      </c>
      <c r="Q223" s="640">
        <f t="shared" si="83"/>
        <v>0</v>
      </c>
      <c r="R223" s="640">
        <f t="shared" si="83"/>
        <v>0</v>
      </c>
      <c r="S223" s="640">
        <f t="shared" si="83"/>
        <v>0</v>
      </c>
      <c r="T223" s="640">
        <f t="shared" si="83"/>
        <v>0</v>
      </c>
      <c r="U223" s="640">
        <f t="shared" si="83"/>
        <v>0</v>
      </c>
      <c r="V223" s="640">
        <f t="shared" si="83"/>
        <v>0</v>
      </c>
      <c r="W223" s="640">
        <f t="shared" si="83"/>
        <v>0</v>
      </c>
      <c r="X223" s="640">
        <f t="shared" si="83"/>
        <v>0</v>
      </c>
      <c r="Y223" s="640">
        <f t="shared" si="83"/>
        <v>0</v>
      </c>
      <c r="Z223" s="640">
        <f t="shared" si="83"/>
        <v>0</v>
      </c>
      <c r="AA223" s="640">
        <f t="shared" si="83"/>
        <v>0</v>
      </c>
      <c r="AB223" s="640">
        <f t="shared" si="83"/>
        <v>0</v>
      </c>
      <c r="AC223" s="640">
        <f t="shared" si="83"/>
        <v>0</v>
      </c>
      <c r="AD223" s="640">
        <f t="shared" ref="AD223:AH223" si="84">AD224*AD225</f>
        <v>0</v>
      </c>
      <c r="AE223" s="640">
        <f t="shared" si="84"/>
        <v>0</v>
      </c>
      <c r="AF223" s="640">
        <f t="shared" si="84"/>
        <v>0</v>
      </c>
      <c r="AG223" s="640">
        <f t="shared" si="84"/>
        <v>0</v>
      </c>
      <c r="AH223" s="640">
        <f t="shared" si="84"/>
        <v>0</v>
      </c>
      <c r="AI223" s="686"/>
    </row>
    <row r="224" spans="2:35" s="643" customFormat="1" hidden="1" x14ac:dyDescent="0.2">
      <c r="B224" s="644"/>
      <c r="C224" s="645"/>
      <c r="D224" s="664" t="s">
        <v>21</v>
      </c>
      <c r="E224" s="648">
        <f>SUMIF('WOW PMPM &amp; Agg'!$B$56:$B$64,'Summary TC'!$B223,'WOW PMPM &amp; Agg'!D$56:D$64)</f>
        <v>0</v>
      </c>
      <c r="F224" s="648">
        <f>SUMIF('WOW PMPM &amp; Agg'!$B$56:$B$64,'Summary TC'!$B223,'WOW PMPM &amp; Agg'!E$56:E$64)</f>
        <v>0</v>
      </c>
      <c r="G224" s="648">
        <f>SUMIF('WOW PMPM &amp; Agg'!$B$56:$B$64,'Summary TC'!$B223,'WOW PMPM &amp; Agg'!F$56:F$64)</f>
        <v>0</v>
      </c>
      <c r="H224" s="648">
        <f>SUMIF('WOW PMPM &amp; Agg'!$B$56:$B$64,'Summary TC'!$B223,'WOW PMPM &amp; Agg'!G$56:G$64)</f>
        <v>0</v>
      </c>
      <c r="I224" s="648">
        <f>SUMIF('WOW PMPM &amp; Agg'!$B$56:$B$64,'Summary TC'!$B223,'WOW PMPM &amp; Agg'!H$56:H$64)</f>
        <v>0</v>
      </c>
      <c r="J224" s="648">
        <f>SUMIF('WOW PMPM &amp; Agg'!$B$56:$B$64,'Summary TC'!$B223,'WOW PMPM &amp; Agg'!I$56:I$64)</f>
        <v>0</v>
      </c>
      <c r="K224" s="648">
        <f>SUMIF('WOW PMPM &amp; Agg'!$B$56:$B$64,'Summary TC'!$B223,'WOW PMPM &amp; Agg'!J$56:J$64)</f>
        <v>0</v>
      </c>
      <c r="L224" s="648">
        <f>SUMIF('WOW PMPM &amp; Agg'!$B$56:$B$64,'Summary TC'!$B223,'WOW PMPM &amp; Agg'!K$56:K$64)</f>
        <v>0</v>
      </c>
      <c r="M224" s="648">
        <f>SUMIF('WOW PMPM &amp; Agg'!$B$56:$B$64,'Summary TC'!$B223,'WOW PMPM &amp; Agg'!L$56:L$64)</f>
        <v>0</v>
      </c>
      <c r="N224" s="648">
        <f>SUMIF('WOW PMPM &amp; Agg'!$B$56:$B$64,'Summary TC'!$B223,'WOW PMPM &amp; Agg'!M$56:M$64)</f>
        <v>0</v>
      </c>
      <c r="O224" s="648">
        <f>SUMIF('WOW PMPM &amp; Agg'!$B$56:$B$64,'Summary TC'!$B223,'WOW PMPM &amp; Agg'!N$56:N$64)</f>
        <v>0</v>
      </c>
      <c r="P224" s="648">
        <f>SUMIF('WOW PMPM &amp; Agg'!$B$56:$B$64,'Summary TC'!$B223,'WOW PMPM &amp; Agg'!O$56:O$64)</f>
        <v>0</v>
      </c>
      <c r="Q224" s="648">
        <f>SUMIF('WOW PMPM &amp; Agg'!$B$56:$B$64,'Summary TC'!$B223,'WOW PMPM &amp; Agg'!P$56:P$64)</f>
        <v>0</v>
      </c>
      <c r="R224" s="648">
        <f>SUMIF('WOW PMPM &amp; Agg'!$B$56:$B$64,'Summary TC'!$B223,'WOW PMPM &amp; Agg'!Q$56:Q$64)</f>
        <v>0</v>
      </c>
      <c r="S224" s="648">
        <f>SUMIF('WOW PMPM &amp; Agg'!$B$56:$B$64,'Summary TC'!$B223,'WOW PMPM &amp; Agg'!R$56:R$64)</f>
        <v>0</v>
      </c>
      <c r="T224" s="648">
        <f>SUMIF('WOW PMPM &amp; Agg'!$B$56:$B$64,'Summary TC'!$B223,'WOW PMPM &amp; Agg'!S$56:S$64)</f>
        <v>0</v>
      </c>
      <c r="U224" s="648">
        <f>SUMIF('WOW PMPM &amp; Agg'!$B$56:$B$64,'Summary TC'!$B223,'WOW PMPM &amp; Agg'!T$56:T$64)</f>
        <v>0</v>
      </c>
      <c r="V224" s="648">
        <f>SUMIF('WOW PMPM &amp; Agg'!$B$56:$B$64,'Summary TC'!$B223,'WOW PMPM &amp; Agg'!U$56:U$64)</f>
        <v>0</v>
      </c>
      <c r="W224" s="648">
        <f>SUMIF('WOW PMPM &amp; Agg'!$B$56:$B$64,'Summary TC'!$B223,'WOW PMPM &amp; Agg'!V$56:V$64)</f>
        <v>0</v>
      </c>
      <c r="X224" s="648">
        <f>SUMIF('WOW PMPM &amp; Agg'!$B$56:$B$64,'Summary TC'!$B223,'WOW PMPM &amp; Agg'!W$56:W$64)</f>
        <v>0</v>
      </c>
      <c r="Y224" s="648">
        <f>SUMIF('WOW PMPM &amp; Agg'!$B$56:$B$64,'Summary TC'!$B223,'WOW PMPM &amp; Agg'!X$56:X$64)</f>
        <v>0</v>
      </c>
      <c r="Z224" s="648">
        <f>SUMIF('WOW PMPM &amp; Agg'!$B$56:$B$64,'Summary TC'!$B223,'WOW PMPM &amp; Agg'!Y$56:Y$64)</f>
        <v>0</v>
      </c>
      <c r="AA224" s="648">
        <f>SUMIF('WOW PMPM &amp; Agg'!$B$56:$B$64,'Summary TC'!$B223,'WOW PMPM &amp; Agg'!Z$56:Z$64)</f>
        <v>0</v>
      </c>
      <c r="AB224" s="648">
        <f>SUMIF('WOW PMPM &amp; Agg'!$B$56:$B$64,'Summary TC'!$B223,'WOW PMPM &amp; Agg'!AA$56:AA$64)</f>
        <v>0</v>
      </c>
      <c r="AC224" s="648">
        <f>SUMIF('WOW PMPM &amp; Agg'!$B$56:$B$64,'Summary TC'!$B223,'WOW PMPM &amp; Agg'!AB$56:AB$64)</f>
        <v>0</v>
      </c>
      <c r="AD224" s="648">
        <f>SUMIF('WOW PMPM &amp; Agg'!$B$56:$B$64,'Summary TC'!$B223,'WOW PMPM &amp; Agg'!AC$56:AC$64)</f>
        <v>0</v>
      </c>
      <c r="AE224" s="648">
        <f>SUMIF('WOW PMPM &amp; Agg'!$B$56:$B$64,'Summary TC'!$B223,'WOW PMPM &amp; Agg'!AD$56:AD$64)</f>
        <v>0</v>
      </c>
      <c r="AF224" s="648">
        <f>SUMIF('WOW PMPM &amp; Agg'!$B$56:$B$64,'Summary TC'!$B223,'WOW PMPM &amp; Agg'!AE$56:AE$64)</f>
        <v>0</v>
      </c>
      <c r="AG224" s="648">
        <f>SUMIF('WOW PMPM &amp; Agg'!$B$56:$B$64,'Summary TC'!$B223,'WOW PMPM &amp; Agg'!AF$56:AF$64)</f>
        <v>0</v>
      </c>
      <c r="AH224" s="648">
        <f>SUMIF('WOW PMPM &amp; Agg'!$B$56:$B$64,'Summary TC'!$B223,'WOW PMPM &amp; Agg'!AG$56:AG$64)</f>
        <v>0</v>
      </c>
      <c r="AI224" s="784"/>
    </row>
    <row r="225" spans="2:35" hidden="1" x14ac:dyDescent="0.2">
      <c r="B225" s="591"/>
      <c r="C225" s="637"/>
      <c r="D225" s="636" t="s">
        <v>22</v>
      </c>
      <c r="E225" s="621">
        <f>IF($B$8="Actuals only",SUMIF('MemMon Actual'!$B$14:$B$36,'Summary TC'!$B223,'MemMon Actual'!D$14:D$36),0)+IF($B$8="Actuals + Projected",SUMIF('MemMon Total'!$B$10:$B$32,'Summary TC'!$B223,'MemMon Total'!D$10:D$32),0)</f>
        <v>0</v>
      </c>
      <c r="F225" s="621">
        <f>IF($B$8="Actuals only",SUMIF('MemMon Actual'!$B$14:$B$36,'Summary TC'!$B223,'MemMon Actual'!E$14:E$36),0)+IF($B$8="Actuals + Projected",SUMIF('MemMon Total'!$B$10:$B$32,'Summary TC'!$B223,'MemMon Total'!E$10:E$32),0)</f>
        <v>0</v>
      </c>
      <c r="G225" s="621">
        <f>IF($B$8="Actuals only",SUMIF('MemMon Actual'!$B$14:$B$36,'Summary TC'!$B223,'MemMon Actual'!F$14:F$36),0)+IF($B$8="Actuals + Projected",SUMIF('MemMon Total'!$B$10:$B$32,'Summary TC'!$B223,'MemMon Total'!F$10:F$32),0)</f>
        <v>0</v>
      </c>
      <c r="H225" s="621">
        <f>IF($B$8="Actuals only",SUMIF('MemMon Actual'!$B$14:$B$36,'Summary TC'!$B223,'MemMon Actual'!G$14:G$36),0)+IF($B$8="Actuals + Projected",SUMIF('MemMon Total'!$B$10:$B$32,'Summary TC'!$B223,'MemMon Total'!G$10:G$32),0)</f>
        <v>0</v>
      </c>
      <c r="I225" s="621">
        <f>IF($B$8="Actuals only",SUMIF('MemMon Actual'!$B$14:$B$36,'Summary TC'!$B223,'MemMon Actual'!H$14:H$36),0)+IF($B$8="Actuals + Projected",SUMIF('MemMon Total'!$B$10:$B$32,'Summary TC'!$B223,'MemMon Total'!H$10:H$32),0)</f>
        <v>0</v>
      </c>
      <c r="J225" s="621">
        <f>IF($B$8="Actuals only",SUMIF('MemMon Actual'!$B$14:$B$36,'Summary TC'!$B223,'MemMon Actual'!I$14:I$36),0)+IF($B$8="Actuals + Projected",SUMIF('MemMon Total'!$B$10:$B$32,'Summary TC'!$B223,'MemMon Total'!I$10:I$32),0)</f>
        <v>0</v>
      </c>
      <c r="K225" s="621">
        <f>IF($B$8="Actuals only",SUMIF('MemMon Actual'!$B$14:$B$36,'Summary TC'!$B223,'MemMon Actual'!J$14:J$36),0)+IF($B$8="Actuals + Projected",SUMIF('MemMon Total'!$B$10:$B$32,'Summary TC'!$B223,'MemMon Total'!J$10:J$32),0)</f>
        <v>0</v>
      </c>
      <c r="L225" s="621">
        <f>IF($B$8="Actuals only",SUMIF('MemMon Actual'!$B$14:$B$36,'Summary TC'!$B223,'MemMon Actual'!K$14:K$36),0)+IF($B$8="Actuals + Projected",SUMIF('MemMon Total'!$B$10:$B$32,'Summary TC'!$B223,'MemMon Total'!K$10:K$32),0)</f>
        <v>0</v>
      </c>
      <c r="M225" s="621">
        <f>IF($B$8="Actuals only",SUMIF('MemMon Actual'!$B$14:$B$36,'Summary TC'!$B223,'MemMon Actual'!L$14:L$36),0)+IF($B$8="Actuals + Projected",SUMIF('MemMon Total'!$B$10:$B$32,'Summary TC'!$B223,'MemMon Total'!L$10:L$32),0)</f>
        <v>0</v>
      </c>
      <c r="N225" s="621">
        <f>IF($B$8="Actuals only",SUMIF('MemMon Actual'!$B$14:$B$36,'Summary TC'!$B223,'MemMon Actual'!M$14:M$36),0)+IF($B$8="Actuals + Projected",SUMIF('MemMon Total'!$B$10:$B$32,'Summary TC'!$B223,'MemMon Total'!M$10:M$32),0)</f>
        <v>0</v>
      </c>
      <c r="O225" s="621">
        <f>IF($B$8="Actuals only",SUMIF('MemMon Actual'!$B$14:$B$36,'Summary TC'!$B223,'MemMon Actual'!N$14:N$36),0)+IF($B$8="Actuals + Projected",SUMIF('MemMon Total'!$B$10:$B$32,'Summary TC'!$B223,'MemMon Total'!N$10:N$32),0)</f>
        <v>0</v>
      </c>
      <c r="P225" s="621">
        <f>IF($B$8="Actuals only",SUMIF('MemMon Actual'!$B$14:$B$36,'Summary TC'!$B223,'MemMon Actual'!O$14:O$36),0)+IF($B$8="Actuals + Projected",SUMIF('MemMon Total'!$B$10:$B$32,'Summary TC'!$B223,'MemMon Total'!O$10:O$32),0)</f>
        <v>0</v>
      </c>
      <c r="Q225" s="621">
        <f>IF($B$8="Actuals only",SUMIF('MemMon Actual'!$B$14:$B$36,'Summary TC'!$B223,'MemMon Actual'!P$14:P$36),0)+IF($B$8="Actuals + Projected",SUMIF('MemMon Total'!$B$10:$B$32,'Summary TC'!$B223,'MemMon Total'!P$10:P$32),0)</f>
        <v>0</v>
      </c>
      <c r="R225" s="621">
        <f>IF($B$8="Actuals only",SUMIF('MemMon Actual'!$B$14:$B$36,'Summary TC'!$B223,'MemMon Actual'!Q$14:Q$36),0)+IF($B$8="Actuals + Projected",SUMIF('MemMon Total'!$B$10:$B$32,'Summary TC'!$B223,'MemMon Total'!Q$10:Q$32),0)</f>
        <v>0</v>
      </c>
      <c r="S225" s="621">
        <f>IF($B$8="Actuals only",SUMIF('MemMon Actual'!$B$14:$B$36,'Summary TC'!$B223,'MemMon Actual'!R$14:R$36),0)+IF($B$8="Actuals + Projected",SUMIF('MemMon Total'!$B$10:$B$32,'Summary TC'!$B223,'MemMon Total'!R$10:R$32),0)</f>
        <v>0</v>
      </c>
      <c r="T225" s="621">
        <f>IF($B$8="Actuals only",SUMIF('MemMon Actual'!$B$14:$B$36,'Summary TC'!$B223,'MemMon Actual'!S$14:S$36),0)+IF($B$8="Actuals + Projected",SUMIF('MemMon Total'!$B$10:$B$32,'Summary TC'!$B223,'MemMon Total'!S$10:S$32),0)</f>
        <v>0</v>
      </c>
      <c r="U225" s="621">
        <f>IF($B$8="Actuals only",SUMIF('MemMon Actual'!$B$14:$B$36,'Summary TC'!$B223,'MemMon Actual'!T$14:T$36),0)+IF($B$8="Actuals + Projected",SUMIF('MemMon Total'!$B$10:$B$32,'Summary TC'!$B223,'MemMon Total'!T$10:T$32),0)</f>
        <v>0</v>
      </c>
      <c r="V225" s="621">
        <f>IF($B$8="Actuals only",SUMIF('MemMon Actual'!$B$14:$B$36,'Summary TC'!$B223,'MemMon Actual'!U$14:U$36),0)+IF($B$8="Actuals + Projected",SUMIF('MemMon Total'!$B$10:$B$32,'Summary TC'!$B223,'MemMon Total'!U$10:U$32),0)</f>
        <v>0</v>
      </c>
      <c r="W225" s="621">
        <f>IF($B$8="Actuals only",SUMIF('MemMon Actual'!$B$14:$B$36,'Summary TC'!$B223,'MemMon Actual'!V$14:V$36),0)+IF($B$8="Actuals + Projected",SUMIF('MemMon Total'!$B$10:$B$32,'Summary TC'!$B223,'MemMon Total'!V$10:V$32),0)</f>
        <v>0</v>
      </c>
      <c r="X225" s="621">
        <f>IF($B$8="Actuals only",SUMIF('MemMon Actual'!$B$14:$B$36,'Summary TC'!$B223,'MemMon Actual'!W$14:W$36),0)+IF($B$8="Actuals + Projected",SUMIF('MemMon Total'!$B$10:$B$32,'Summary TC'!$B223,'MemMon Total'!W$10:W$32),0)</f>
        <v>0</v>
      </c>
      <c r="Y225" s="621">
        <f>IF($B$8="Actuals only",SUMIF('MemMon Actual'!$B$14:$B$36,'Summary TC'!$B223,'MemMon Actual'!X$14:X$36),0)+IF($B$8="Actuals + Projected",SUMIF('MemMon Total'!$B$10:$B$32,'Summary TC'!$B223,'MemMon Total'!X$10:X$32),0)</f>
        <v>0</v>
      </c>
      <c r="Z225" s="621">
        <f>IF($B$8="Actuals only",SUMIF('MemMon Actual'!$B$14:$B$36,'Summary TC'!$B223,'MemMon Actual'!Y$14:Y$36),0)+IF($B$8="Actuals + Projected",SUMIF('MemMon Total'!$B$10:$B$32,'Summary TC'!$B223,'MemMon Total'!Y$10:Y$32),0)</f>
        <v>0</v>
      </c>
      <c r="AA225" s="621">
        <f>IF($B$8="Actuals only",SUMIF('MemMon Actual'!$B$14:$B$36,'Summary TC'!$B223,'MemMon Actual'!Z$14:Z$36),0)+IF($B$8="Actuals + Projected",SUMIF('MemMon Total'!$B$10:$B$32,'Summary TC'!$B223,'MemMon Total'!Z$10:Z$32),0)</f>
        <v>0</v>
      </c>
      <c r="AB225" s="621">
        <f>IF($B$8="Actuals only",SUMIF('MemMon Actual'!$B$14:$B$36,'Summary TC'!$B223,'MemMon Actual'!AA$14:AA$36),0)+IF($B$8="Actuals + Projected",SUMIF('MemMon Total'!$B$10:$B$32,'Summary TC'!$B223,'MemMon Total'!AA$10:AA$32),0)</f>
        <v>0</v>
      </c>
      <c r="AC225" s="621">
        <f>IF($B$8="Actuals only",SUMIF('MemMon Actual'!$B$14:$B$36,'Summary TC'!$B223,'MemMon Actual'!AB$14:AB$36),0)+IF($B$8="Actuals + Projected",SUMIF('MemMon Total'!$B$10:$B$32,'Summary TC'!$B223,'MemMon Total'!AB$10:AB$32),0)</f>
        <v>0</v>
      </c>
      <c r="AD225" s="621">
        <f>IF($B$8="Actuals only",SUMIF('MemMon Actual'!$B$14:$B$36,'Summary TC'!$B223,'MemMon Actual'!AC$14:AC$36),0)+IF($B$8="Actuals + Projected",SUMIF('MemMon Total'!$B$10:$B$32,'Summary TC'!$B223,'MemMon Total'!AC$10:AC$32),0)</f>
        <v>0</v>
      </c>
      <c r="AE225" s="621">
        <f>IF($B$8="Actuals only",SUMIF('MemMon Actual'!$B$14:$B$36,'Summary TC'!$B223,'MemMon Actual'!AD$14:AD$36),0)+IF($B$8="Actuals + Projected",SUMIF('MemMon Total'!$B$10:$B$32,'Summary TC'!$B223,'MemMon Total'!AD$10:AD$32),0)</f>
        <v>0</v>
      </c>
      <c r="AF225" s="621">
        <f>IF($B$8="Actuals only",SUMIF('MemMon Actual'!$B$14:$B$36,'Summary TC'!$B223,'MemMon Actual'!AE$14:AE$36),0)+IF($B$8="Actuals + Projected",SUMIF('MemMon Total'!$B$10:$B$32,'Summary TC'!$B223,'MemMon Total'!AE$10:AE$32),0)</f>
        <v>0</v>
      </c>
      <c r="AG225" s="621">
        <f>IF($B$8="Actuals only",SUMIF('MemMon Actual'!$B$14:$B$36,'Summary TC'!$B223,'MemMon Actual'!AF$14:AF$36),0)+IF($B$8="Actuals + Projected",SUMIF('MemMon Total'!$B$10:$B$32,'Summary TC'!$B223,'MemMon Total'!AF$10:AF$32),0)</f>
        <v>0</v>
      </c>
      <c r="AH225" s="621">
        <f>IF($B$8="Actuals only",SUMIF('MemMon Actual'!$B$14:$B$36,'Summary TC'!$B223,'MemMon Actual'!AG$14:AG$36),0)+IF($B$8="Actuals + Projected",SUMIF('MemMon Total'!$B$10:$B$32,'Summary TC'!$B223,'MemMon Total'!AG$10:AG$32),0)</f>
        <v>0</v>
      </c>
      <c r="AI225" s="686"/>
    </row>
    <row r="226" spans="2:35" hidden="1" x14ac:dyDescent="0.2">
      <c r="B226" s="591"/>
      <c r="C226" s="637"/>
      <c r="D226" s="636"/>
      <c r="E226" s="785"/>
      <c r="F226" s="785"/>
      <c r="G226" s="785"/>
      <c r="H226" s="785"/>
      <c r="I226" s="785"/>
      <c r="J226" s="785"/>
      <c r="K226" s="785"/>
      <c r="L226" s="785"/>
      <c r="M226" s="785"/>
      <c r="N226" s="785"/>
      <c r="O226" s="785"/>
      <c r="P226" s="785"/>
      <c r="Q226" s="785"/>
      <c r="R226" s="785"/>
      <c r="S226" s="785"/>
      <c r="T226" s="785"/>
      <c r="U226" s="785"/>
      <c r="V226" s="785"/>
      <c r="W226" s="785"/>
      <c r="X226" s="785"/>
      <c r="Y226" s="785"/>
      <c r="Z226" s="785"/>
      <c r="AA226" s="785"/>
      <c r="AB226" s="785"/>
      <c r="AC226" s="785"/>
      <c r="AD226" s="785"/>
      <c r="AE226" s="785"/>
      <c r="AF226" s="785"/>
      <c r="AG226" s="785"/>
      <c r="AH226" s="785"/>
      <c r="AI226" s="686"/>
    </row>
    <row r="227" spans="2:35" hidden="1" x14ac:dyDescent="0.2">
      <c r="B227" s="591" t="str">
        <f>IFERROR(VLOOKUP(C227,'MEG Def'!$A$52:$B$54,2),"")</f>
        <v/>
      </c>
      <c r="C227" s="637"/>
      <c r="D227" s="636" t="s">
        <v>20</v>
      </c>
      <c r="E227" s="640">
        <f>E228*E229</f>
        <v>0</v>
      </c>
      <c r="F227" s="640">
        <f t="shared" ref="F227:AC227" si="85">F228*F229</f>
        <v>0</v>
      </c>
      <c r="G227" s="640">
        <f t="shared" si="85"/>
        <v>0</v>
      </c>
      <c r="H227" s="640">
        <f t="shared" si="85"/>
        <v>0</v>
      </c>
      <c r="I227" s="640">
        <f t="shared" si="85"/>
        <v>0</v>
      </c>
      <c r="J227" s="640">
        <f t="shared" si="85"/>
        <v>0</v>
      </c>
      <c r="K227" s="640">
        <f t="shared" si="85"/>
        <v>0</v>
      </c>
      <c r="L227" s="640">
        <f t="shared" si="85"/>
        <v>0</v>
      </c>
      <c r="M227" s="640">
        <f t="shared" si="85"/>
        <v>0</v>
      </c>
      <c r="N227" s="640">
        <f t="shared" si="85"/>
        <v>0</v>
      </c>
      <c r="O227" s="640">
        <f t="shared" si="85"/>
        <v>0</v>
      </c>
      <c r="P227" s="640">
        <f t="shared" si="85"/>
        <v>0</v>
      </c>
      <c r="Q227" s="640">
        <f t="shared" si="85"/>
        <v>0</v>
      </c>
      <c r="R227" s="640">
        <f t="shared" si="85"/>
        <v>0</v>
      </c>
      <c r="S227" s="640">
        <f t="shared" si="85"/>
        <v>0</v>
      </c>
      <c r="T227" s="640">
        <f t="shared" si="85"/>
        <v>0</v>
      </c>
      <c r="U227" s="640">
        <f t="shared" si="85"/>
        <v>0</v>
      </c>
      <c r="V227" s="640">
        <f t="shared" si="85"/>
        <v>0</v>
      </c>
      <c r="W227" s="640">
        <f t="shared" si="85"/>
        <v>0</v>
      </c>
      <c r="X227" s="640">
        <f t="shared" si="85"/>
        <v>0</v>
      </c>
      <c r="Y227" s="640">
        <f t="shared" si="85"/>
        <v>0</v>
      </c>
      <c r="Z227" s="640">
        <f t="shared" si="85"/>
        <v>0</v>
      </c>
      <c r="AA227" s="640">
        <f t="shared" si="85"/>
        <v>0</v>
      </c>
      <c r="AB227" s="640">
        <f t="shared" si="85"/>
        <v>0</v>
      </c>
      <c r="AC227" s="640">
        <f t="shared" si="85"/>
        <v>0</v>
      </c>
      <c r="AD227" s="640">
        <f t="shared" ref="AD227:AH227" si="86">AD228*AD229</f>
        <v>0</v>
      </c>
      <c r="AE227" s="640">
        <f t="shared" si="86"/>
        <v>0</v>
      </c>
      <c r="AF227" s="640">
        <f t="shared" si="86"/>
        <v>0</v>
      </c>
      <c r="AG227" s="640">
        <f t="shared" si="86"/>
        <v>0</v>
      </c>
      <c r="AH227" s="640">
        <f t="shared" si="86"/>
        <v>0</v>
      </c>
      <c r="AI227" s="686"/>
    </row>
    <row r="228" spans="2:35" s="643" customFormat="1" hidden="1" x14ac:dyDescent="0.2">
      <c r="B228" s="644"/>
      <c r="C228" s="645"/>
      <c r="D228" s="664" t="s">
        <v>21</v>
      </c>
      <c r="E228" s="648">
        <f>SUMIF('WOW PMPM &amp; Agg'!$B$56:$B$64,'Summary TC'!$B227,'WOW PMPM &amp; Agg'!D$56:D$64)</f>
        <v>0</v>
      </c>
      <c r="F228" s="648">
        <f>SUMIF('WOW PMPM &amp; Agg'!$B$56:$B$64,'Summary TC'!$B227,'WOW PMPM &amp; Agg'!E$56:E$64)</f>
        <v>0</v>
      </c>
      <c r="G228" s="648">
        <f>SUMIF('WOW PMPM &amp; Agg'!$B$56:$B$64,'Summary TC'!$B227,'WOW PMPM &amp; Agg'!F$56:F$64)</f>
        <v>0</v>
      </c>
      <c r="H228" s="648">
        <f>SUMIF('WOW PMPM &amp; Agg'!$B$56:$B$64,'Summary TC'!$B227,'WOW PMPM &amp; Agg'!G$56:G$64)</f>
        <v>0</v>
      </c>
      <c r="I228" s="648">
        <f>SUMIF('WOW PMPM &amp; Agg'!$B$56:$B$64,'Summary TC'!$B227,'WOW PMPM &amp; Agg'!H$56:H$64)</f>
        <v>0</v>
      </c>
      <c r="J228" s="648">
        <f>SUMIF('WOW PMPM &amp; Agg'!$B$56:$B$64,'Summary TC'!$B227,'WOW PMPM &amp; Agg'!I$56:I$64)</f>
        <v>0</v>
      </c>
      <c r="K228" s="648">
        <f>SUMIF('WOW PMPM &amp; Agg'!$B$56:$B$64,'Summary TC'!$B227,'WOW PMPM &amp; Agg'!J$56:J$64)</f>
        <v>0</v>
      </c>
      <c r="L228" s="648">
        <f>SUMIF('WOW PMPM &amp; Agg'!$B$56:$B$64,'Summary TC'!$B227,'WOW PMPM &amp; Agg'!K$56:K$64)</f>
        <v>0</v>
      </c>
      <c r="M228" s="648">
        <f>SUMIF('WOW PMPM &amp; Agg'!$B$56:$B$64,'Summary TC'!$B227,'WOW PMPM &amp; Agg'!L$56:L$64)</f>
        <v>0</v>
      </c>
      <c r="N228" s="648">
        <f>SUMIF('WOW PMPM &amp; Agg'!$B$56:$B$64,'Summary TC'!$B227,'WOW PMPM &amp; Agg'!M$56:M$64)</f>
        <v>0</v>
      </c>
      <c r="O228" s="648">
        <f>SUMIF('WOW PMPM &amp; Agg'!$B$56:$B$64,'Summary TC'!$B227,'WOW PMPM &amp; Agg'!N$56:N$64)</f>
        <v>0</v>
      </c>
      <c r="P228" s="648">
        <f>SUMIF('WOW PMPM &amp; Agg'!$B$56:$B$64,'Summary TC'!$B227,'WOW PMPM &amp; Agg'!O$56:O$64)</f>
        <v>0</v>
      </c>
      <c r="Q228" s="648">
        <f>SUMIF('WOW PMPM &amp; Agg'!$B$56:$B$64,'Summary TC'!$B227,'WOW PMPM &amp; Agg'!P$56:P$64)</f>
        <v>0</v>
      </c>
      <c r="R228" s="648">
        <f>SUMIF('WOW PMPM &amp; Agg'!$B$56:$B$64,'Summary TC'!$B227,'WOW PMPM &amp; Agg'!Q$56:Q$64)</f>
        <v>0</v>
      </c>
      <c r="S228" s="648">
        <f>SUMIF('WOW PMPM &amp; Agg'!$B$56:$B$64,'Summary TC'!$B227,'WOW PMPM &amp; Agg'!R$56:R$64)</f>
        <v>0</v>
      </c>
      <c r="T228" s="648">
        <f>SUMIF('WOW PMPM &amp; Agg'!$B$56:$B$64,'Summary TC'!$B227,'WOW PMPM &amp; Agg'!S$56:S$64)</f>
        <v>0</v>
      </c>
      <c r="U228" s="648">
        <f>SUMIF('WOW PMPM &amp; Agg'!$B$56:$B$64,'Summary TC'!$B227,'WOW PMPM &amp; Agg'!T$56:T$64)</f>
        <v>0</v>
      </c>
      <c r="V228" s="648">
        <f>SUMIF('WOW PMPM &amp; Agg'!$B$56:$B$64,'Summary TC'!$B227,'WOW PMPM &amp; Agg'!U$56:U$64)</f>
        <v>0</v>
      </c>
      <c r="W228" s="648">
        <f>SUMIF('WOW PMPM &amp; Agg'!$B$56:$B$64,'Summary TC'!$B227,'WOW PMPM &amp; Agg'!V$56:V$64)</f>
        <v>0</v>
      </c>
      <c r="X228" s="648">
        <f>SUMIF('WOW PMPM &amp; Agg'!$B$56:$B$64,'Summary TC'!$B227,'WOW PMPM &amp; Agg'!W$56:W$64)</f>
        <v>0</v>
      </c>
      <c r="Y228" s="648">
        <f>SUMIF('WOW PMPM &amp; Agg'!$B$56:$B$64,'Summary TC'!$B227,'WOW PMPM &amp; Agg'!X$56:X$64)</f>
        <v>0</v>
      </c>
      <c r="Z228" s="648">
        <f>SUMIF('WOW PMPM &amp; Agg'!$B$56:$B$64,'Summary TC'!$B227,'WOW PMPM &amp; Agg'!Y$56:Y$64)</f>
        <v>0</v>
      </c>
      <c r="AA228" s="648">
        <f>SUMIF('WOW PMPM &amp; Agg'!$B$56:$B$64,'Summary TC'!$B227,'WOW PMPM &amp; Agg'!Z$56:Z$64)</f>
        <v>0</v>
      </c>
      <c r="AB228" s="648">
        <f>SUMIF('WOW PMPM &amp; Agg'!$B$56:$B$64,'Summary TC'!$B227,'WOW PMPM &amp; Agg'!AA$56:AA$64)</f>
        <v>0</v>
      </c>
      <c r="AC228" s="648">
        <f>SUMIF('WOW PMPM &amp; Agg'!$B$56:$B$64,'Summary TC'!$B227,'WOW PMPM &amp; Agg'!AB$56:AB$64)</f>
        <v>0</v>
      </c>
      <c r="AD228" s="648">
        <f>SUMIF('WOW PMPM &amp; Agg'!$B$56:$B$64,'Summary TC'!$B227,'WOW PMPM &amp; Agg'!AC$56:AC$64)</f>
        <v>0</v>
      </c>
      <c r="AE228" s="648">
        <f>SUMIF('WOW PMPM &amp; Agg'!$B$56:$B$64,'Summary TC'!$B227,'WOW PMPM &amp; Agg'!AD$56:AD$64)</f>
        <v>0</v>
      </c>
      <c r="AF228" s="648">
        <f>SUMIF('WOW PMPM &amp; Agg'!$B$56:$B$64,'Summary TC'!$B227,'WOW PMPM &amp; Agg'!AE$56:AE$64)</f>
        <v>0</v>
      </c>
      <c r="AG228" s="648">
        <f>SUMIF('WOW PMPM &amp; Agg'!$B$56:$B$64,'Summary TC'!$B227,'WOW PMPM &amp; Agg'!AF$56:AF$64)</f>
        <v>0</v>
      </c>
      <c r="AH228" s="648">
        <f>SUMIF('WOW PMPM &amp; Agg'!$B$56:$B$64,'Summary TC'!$B227,'WOW PMPM &amp; Agg'!AG$56:AG$64)</f>
        <v>0</v>
      </c>
      <c r="AI228" s="784"/>
    </row>
    <row r="229" spans="2:35" hidden="1" x14ac:dyDescent="0.2">
      <c r="B229" s="591"/>
      <c r="C229" s="637"/>
      <c r="D229" s="636" t="s">
        <v>22</v>
      </c>
      <c r="E229" s="621">
        <f>IF($B$8="Actuals only",SUMIF('MemMon Actual'!$B$14:$B$36,'Summary TC'!$B227,'MemMon Actual'!D$14:D$36),0)+IF($B$8="Actuals + Projected",SUMIF('MemMon Total'!$B$10:$B$32,'Summary TC'!$B227,'MemMon Total'!D$10:D$32),0)</f>
        <v>0</v>
      </c>
      <c r="F229" s="621">
        <f>IF($B$8="Actuals only",SUMIF('MemMon Actual'!$B$14:$B$36,'Summary TC'!$B227,'MemMon Actual'!E$14:E$36),0)+IF($B$8="Actuals + Projected",SUMIF('MemMon Total'!$B$10:$B$32,'Summary TC'!$B227,'MemMon Total'!E$10:E$32),0)</f>
        <v>0</v>
      </c>
      <c r="G229" s="621">
        <f>IF($B$8="Actuals only",SUMIF('MemMon Actual'!$B$14:$B$36,'Summary TC'!$B227,'MemMon Actual'!F$14:F$36),0)+IF($B$8="Actuals + Projected",SUMIF('MemMon Total'!$B$10:$B$32,'Summary TC'!$B227,'MemMon Total'!F$10:F$32),0)</f>
        <v>0</v>
      </c>
      <c r="H229" s="621">
        <f>IF($B$8="Actuals only",SUMIF('MemMon Actual'!$B$14:$B$36,'Summary TC'!$B227,'MemMon Actual'!G$14:G$36),0)+IF($B$8="Actuals + Projected",SUMIF('MemMon Total'!$B$10:$B$32,'Summary TC'!$B227,'MemMon Total'!G$10:G$32),0)</f>
        <v>0</v>
      </c>
      <c r="I229" s="621">
        <f>IF($B$8="Actuals only",SUMIF('MemMon Actual'!$B$14:$B$36,'Summary TC'!$B227,'MemMon Actual'!H$14:H$36),0)+IF($B$8="Actuals + Projected",SUMIF('MemMon Total'!$B$10:$B$32,'Summary TC'!$B227,'MemMon Total'!H$10:H$32),0)</f>
        <v>0</v>
      </c>
      <c r="J229" s="621">
        <f>IF($B$8="Actuals only",SUMIF('MemMon Actual'!$B$14:$B$36,'Summary TC'!$B227,'MemMon Actual'!I$14:I$36),0)+IF($B$8="Actuals + Projected",SUMIF('MemMon Total'!$B$10:$B$32,'Summary TC'!$B227,'MemMon Total'!I$10:I$32),0)</f>
        <v>0</v>
      </c>
      <c r="K229" s="621">
        <f>IF($B$8="Actuals only",SUMIF('MemMon Actual'!$B$14:$B$36,'Summary TC'!$B227,'MemMon Actual'!J$14:J$36),0)+IF($B$8="Actuals + Projected",SUMIF('MemMon Total'!$B$10:$B$32,'Summary TC'!$B227,'MemMon Total'!J$10:J$32),0)</f>
        <v>0</v>
      </c>
      <c r="L229" s="621">
        <f>IF($B$8="Actuals only",SUMIF('MemMon Actual'!$B$14:$B$36,'Summary TC'!$B227,'MemMon Actual'!K$14:K$36),0)+IF($B$8="Actuals + Projected",SUMIF('MemMon Total'!$B$10:$B$32,'Summary TC'!$B227,'MemMon Total'!K$10:K$32),0)</f>
        <v>0</v>
      </c>
      <c r="M229" s="621">
        <f>IF($B$8="Actuals only",SUMIF('MemMon Actual'!$B$14:$B$36,'Summary TC'!$B227,'MemMon Actual'!L$14:L$36),0)+IF($B$8="Actuals + Projected",SUMIF('MemMon Total'!$B$10:$B$32,'Summary TC'!$B227,'MemMon Total'!L$10:L$32),0)</f>
        <v>0</v>
      </c>
      <c r="N229" s="621">
        <f>IF($B$8="Actuals only",SUMIF('MemMon Actual'!$B$14:$B$36,'Summary TC'!$B227,'MemMon Actual'!M$14:M$36),0)+IF($B$8="Actuals + Projected",SUMIF('MemMon Total'!$B$10:$B$32,'Summary TC'!$B227,'MemMon Total'!M$10:M$32),0)</f>
        <v>0</v>
      </c>
      <c r="O229" s="621">
        <f>IF($B$8="Actuals only",SUMIF('MemMon Actual'!$B$14:$B$36,'Summary TC'!$B227,'MemMon Actual'!N$14:N$36),0)+IF($B$8="Actuals + Projected",SUMIF('MemMon Total'!$B$10:$B$32,'Summary TC'!$B227,'MemMon Total'!N$10:N$32),0)</f>
        <v>0</v>
      </c>
      <c r="P229" s="621">
        <f>IF($B$8="Actuals only",SUMIF('MemMon Actual'!$B$14:$B$36,'Summary TC'!$B227,'MemMon Actual'!O$14:O$36),0)+IF($B$8="Actuals + Projected",SUMIF('MemMon Total'!$B$10:$B$32,'Summary TC'!$B227,'MemMon Total'!O$10:O$32),0)</f>
        <v>0</v>
      </c>
      <c r="Q229" s="621">
        <f>IF($B$8="Actuals only",SUMIF('MemMon Actual'!$B$14:$B$36,'Summary TC'!$B227,'MemMon Actual'!P$14:P$36),0)+IF($B$8="Actuals + Projected",SUMIF('MemMon Total'!$B$10:$B$32,'Summary TC'!$B227,'MemMon Total'!P$10:P$32),0)</f>
        <v>0</v>
      </c>
      <c r="R229" s="621">
        <f>IF($B$8="Actuals only",SUMIF('MemMon Actual'!$B$14:$B$36,'Summary TC'!$B227,'MemMon Actual'!Q$14:Q$36),0)+IF($B$8="Actuals + Projected",SUMIF('MemMon Total'!$B$10:$B$32,'Summary TC'!$B227,'MemMon Total'!Q$10:Q$32),0)</f>
        <v>0</v>
      </c>
      <c r="S229" s="621">
        <f>IF($B$8="Actuals only",SUMIF('MemMon Actual'!$B$14:$B$36,'Summary TC'!$B227,'MemMon Actual'!R$14:R$36),0)+IF($B$8="Actuals + Projected",SUMIF('MemMon Total'!$B$10:$B$32,'Summary TC'!$B227,'MemMon Total'!R$10:R$32),0)</f>
        <v>0</v>
      </c>
      <c r="T229" s="621">
        <f>IF($B$8="Actuals only",SUMIF('MemMon Actual'!$B$14:$B$36,'Summary TC'!$B227,'MemMon Actual'!S$14:S$36),0)+IF($B$8="Actuals + Projected",SUMIF('MemMon Total'!$B$10:$B$32,'Summary TC'!$B227,'MemMon Total'!S$10:S$32),0)</f>
        <v>0</v>
      </c>
      <c r="U229" s="621">
        <f>IF($B$8="Actuals only",SUMIF('MemMon Actual'!$B$14:$B$36,'Summary TC'!$B227,'MemMon Actual'!T$14:T$36),0)+IF($B$8="Actuals + Projected",SUMIF('MemMon Total'!$B$10:$B$32,'Summary TC'!$B227,'MemMon Total'!T$10:T$32),0)</f>
        <v>0</v>
      </c>
      <c r="V229" s="621">
        <f>IF($B$8="Actuals only",SUMIF('MemMon Actual'!$B$14:$B$36,'Summary TC'!$B227,'MemMon Actual'!U$14:U$36),0)+IF($B$8="Actuals + Projected",SUMIF('MemMon Total'!$B$10:$B$32,'Summary TC'!$B227,'MemMon Total'!U$10:U$32),0)</f>
        <v>0</v>
      </c>
      <c r="W229" s="621">
        <f>IF($B$8="Actuals only",SUMIF('MemMon Actual'!$B$14:$B$36,'Summary TC'!$B227,'MemMon Actual'!V$14:V$36),0)+IF($B$8="Actuals + Projected",SUMIF('MemMon Total'!$B$10:$B$32,'Summary TC'!$B227,'MemMon Total'!V$10:V$32),0)</f>
        <v>0</v>
      </c>
      <c r="X229" s="621">
        <f>IF($B$8="Actuals only",SUMIF('MemMon Actual'!$B$14:$B$36,'Summary TC'!$B227,'MemMon Actual'!W$14:W$36),0)+IF($B$8="Actuals + Projected",SUMIF('MemMon Total'!$B$10:$B$32,'Summary TC'!$B227,'MemMon Total'!W$10:W$32),0)</f>
        <v>0</v>
      </c>
      <c r="Y229" s="621">
        <f>IF($B$8="Actuals only",SUMIF('MemMon Actual'!$B$14:$B$36,'Summary TC'!$B227,'MemMon Actual'!X$14:X$36),0)+IF($B$8="Actuals + Projected",SUMIF('MemMon Total'!$B$10:$B$32,'Summary TC'!$B227,'MemMon Total'!X$10:X$32),0)</f>
        <v>0</v>
      </c>
      <c r="Z229" s="621">
        <f>IF($B$8="Actuals only",SUMIF('MemMon Actual'!$B$14:$B$36,'Summary TC'!$B227,'MemMon Actual'!Y$14:Y$36),0)+IF($B$8="Actuals + Projected",SUMIF('MemMon Total'!$B$10:$B$32,'Summary TC'!$B227,'MemMon Total'!Y$10:Y$32),0)</f>
        <v>0</v>
      </c>
      <c r="AA229" s="621">
        <f>IF($B$8="Actuals only",SUMIF('MemMon Actual'!$B$14:$B$36,'Summary TC'!$B227,'MemMon Actual'!Z$14:Z$36),0)+IF($B$8="Actuals + Projected",SUMIF('MemMon Total'!$B$10:$B$32,'Summary TC'!$B227,'MemMon Total'!Z$10:Z$32),0)</f>
        <v>0</v>
      </c>
      <c r="AB229" s="621">
        <f>IF($B$8="Actuals only",SUMIF('MemMon Actual'!$B$14:$B$36,'Summary TC'!$B227,'MemMon Actual'!AA$14:AA$36),0)+IF($B$8="Actuals + Projected",SUMIF('MemMon Total'!$B$10:$B$32,'Summary TC'!$B227,'MemMon Total'!AA$10:AA$32),0)</f>
        <v>0</v>
      </c>
      <c r="AC229" s="621">
        <f>IF($B$8="Actuals only",SUMIF('MemMon Actual'!$B$14:$B$36,'Summary TC'!$B227,'MemMon Actual'!AB$14:AB$36),0)+IF($B$8="Actuals + Projected",SUMIF('MemMon Total'!$B$10:$B$32,'Summary TC'!$B227,'MemMon Total'!AB$10:AB$32),0)</f>
        <v>0</v>
      </c>
      <c r="AD229" s="621">
        <f>IF($B$8="Actuals only",SUMIF('MemMon Actual'!$B$14:$B$36,'Summary TC'!$B227,'MemMon Actual'!AC$14:AC$36),0)+IF($B$8="Actuals + Projected",SUMIF('MemMon Total'!$B$10:$B$32,'Summary TC'!$B227,'MemMon Total'!AC$10:AC$32),0)</f>
        <v>0</v>
      </c>
      <c r="AE229" s="621">
        <f>IF($B$8="Actuals only",SUMIF('MemMon Actual'!$B$14:$B$36,'Summary TC'!$B227,'MemMon Actual'!AD$14:AD$36),0)+IF($B$8="Actuals + Projected",SUMIF('MemMon Total'!$B$10:$B$32,'Summary TC'!$B227,'MemMon Total'!AD$10:AD$32),0)</f>
        <v>0</v>
      </c>
      <c r="AF229" s="621">
        <f>IF($B$8="Actuals only",SUMIF('MemMon Actual'!$B$14:$B$36,'Summary TC'!$B227,'MemMon Actual'!AE$14:AE$36),0)+IF($B$8="Actuals + Projected",SUMIF('MemMon Total'!$B$10:$B$32,'Summary TC'!$B227,'MemMon Total'!AE$10:AE$32),0)</f>
        <v>0</v>
      </c>
      <c r="AG229" s="621">
        <f>IF($B$8="Actuals only",SUMIF('MemMon Actual'!$B$14:$B$36,'Summary TC'!$B227,'MemMon Actual'!AF$14:AF$36),0)+IF($B$8="Actuals + Projected",SUMIF('MemMon Total'!$B$10:$B$32,'Summary TC'!$B227,'MemMon Total'!AF$10:AF$32),0)</f>
        <v>0</v>
      </c>
      <c r="AH229" s="621">
        <f>IF($B$8="Actuals only",SUMIF('MemMon Actual'!$B$14:$B$36,'Summary TC'!$B227,'MemMon Actual'!AG$14:AG$36),0)+IF($B$8="Actuals + Projected",SUMIF('MemMon Total'!$B$10:$B$32,'Summary TC'!$B227,'MemMon Total'!AG$10:AG$32),0)</f>
        <v>0</v>
      </c>
      <c r="AI229" s="686"/>
    </row>
    <row r="230" spans="2:35" hidden="1" x14ac:dyDescent="0.2">
      <c r="B230" s="591"/>
      <c r="C230" s="637"/>
      <c r="D230" s="636"/>
      <c r="E230" s="785"/>
      <c r="F230" s="785"/>
      <c r="G230" s="785"/>
      <c r="H230" s="785"/>
      <c r="I230" s="785"/>
      <c r="J230" s="785"/>
      <c r="K230" s="785"/>
      <c r="L230" s="785"/>
      <c r="M230" s="785"/>
      <c r="N230" s="785"/>
      <c r="O230" s="785"/>
      <c r="P230" s="785"/>
      <c r="Q230" s="785"/>
      <c r="R230" s="785"/>
      <c r="S230" s="785"/>
      <c r="T230" s="785"/>
      <c r="U230" s="785"/>
      <c r="V230" s="785"/>
      <c r="W230" s="785"/>
      <c r="X230" s="785"/>
      <c r="Y230" s="785"/>
      <c r="Z230" s="785"/>
      <c r="AA230" s="785"/>
      <c r="AB230" s="785"/>
      <c r="AC230" s="785"/>
      <c r="AD230" s="785"/>
      <c r="AE230" s="785"/>
      <c r="AF230" s="785"/>
      <c r="AG230" s="785"/>
      <c r="AH230" s="785"/>
      <c r="AI230" s="686"/>
    </row>
    <row r="231" spans="2:35" hidden="1" x14ac:dyDescent="0.2">
      <c r="B231" s="554" t="s">
        <v>81</v>
      </c>
      <c r="C231" s="637"/>
      <c r="D231" s="636" t="s">
        <v>148</v>
      </c>
      <c r="E231" s="785"/>
      <c r="F231" s="785"/>
      <c r="G231" s="785"/>
      <c r="H231" s="785"/>
      <c r="I231" s="785"/>
      <c r="J231" s="785"/>
      <c r="K231" s="785"/>
      <c r="L231" s="785"/>
      <c r="M231" s="785"/>
      <c r="N231" s="785"/>
      <c r="O231" s="785"/>
      <c r="P231" s="785"/>
      <c r="Q231" s="785"/>
      <c r="R231" s="785"/>
      <c r="S231" s="785"/>
      <c r="T231" s="785"/>
      <c r="U231" s="785"/>
      <c r="V231" s="785"/>
      <c r="W231" s="785"/>
      <c r="X231" s="785"/>
      <c r="Y231" s="785"/>
      <c r="Z231" s="785"/>
      <c r="AA231" s="785"/>
      <c r="AB231" s="785"/>
      <c r="AC231" s="785"/>
      <c r="AD231" s="785"/>
      <c r="AE231" s="785"/>
      <c r="AF231" s="785"/>
      <c r="AG231" s="785"/>
      <c r="AH231" s="785"/>
      <c r="AI231" s="686"/>
    </row>
    <row r="232" spans="2:35" hidden="1" x14ac:dyDescent="0.2">
      <c r="B232" s="682"/>
      <c r="C232" s="637"/>
      <c r="D232" s="786" t="s">
        <v>39</v>
      </c>
      <c r="E232" s="785"/>
      <c r="F232" s="785"/>
      <c r="G232" s="785"/>
      <c r="H232" s="785"/>
      <c r="I232" s="785"/>
      <c r="J232" s="785"/>
      <c r="K232" s="785"/>
      <c r="L232" s="785"/>
      <c r="M232" s="785"/>
      <c r="N232" s="785"/>
      <c r="O232" s="785"/>
      <c r="P232" s="785"/>
      <c r="Q232" s="785"/>
      <c r="R232" s="785"/>
      <c r="S232" s="785"/>
      <c r="T232" s="785"/>
      <c r="U232" s="785"/>
      <c r="V232" s="785"/>
      <c r="W232" s="785"/>
      <c r="X232" s="785"/>
      <c r="Y232" s="785"/>
      <c r="Z232" s="785"/>
      <c r="AA232" s="785"/>
      <c r="AB232" s="785"/>
      <c r="AC232" s="785"/>
      <c r="AD232" s="785"/>
      <c r="AE232" s="785"/>
      <c r="AF232" s="785"/>
      <c r="AG232" s="785"/>
      <c r="AH232" s="785"/>
      <c r="AI232" s="686"/>
    </row>
    <row r="233" spans="2:35" hidden="1" x14ac:dyDescent="0.2">
      <c r="B233" s="682"/>
      <c r="C233" s="628"/>
      <c r="D233" s="682"/>
      <c r="E233" s="785"/>
      <c r="F233" s="785"/>
      <c r="G233" s="785"/>
      <c r="H233" s="785"/>
      <c r="I233" s="785"/>
      <c r="J233" s="785"/>
      <c r="K233" s="785"/>
      <c r="L233" s="785"/>
      <c r="M233" s="785"/>
      <c r="N233" s="785"/>
      <c r="O233" s="785"/>
      <c r="P233" s="785"/>
      <c r="Q233" s="785"/>
      <c r="R233" s="785"/>
      <c r="S233" s="785"/>
      <c r="T233" s="785"/>
      <c r="U233" s="785"/>
      <c r="V233" s="785"/>
      <c r="W233" s="785"/>
      <c r="X233" s="785"/>
      <c r="Y233" s="785"/>
      <c r="Z233" s="785"/>
      <c r="AA233" s="785"/>
      <c r="AB233" s="785"/>
      <c r="AC233" s="785"/>
      <c r="AD233" s="785"/>
      <c r="AE233" s="785"/>
      <c r="AF233" s="785"/>
      <c r="AG233" s="785"/>
      <c r="AH233" s="785"/>
      <c r="AI233" s="686"/>
    </row>
    <row r="234" spans="2:35" hidden="1" x14ac:dyDescent="0.2">
      <c r="B234" s="591" t="str">
        <f>IFERROR(VLOOKUP(C234,'MEG Def'!$A$57:$B$59,2),"")</f>
        <v/>
      </c>
      <c r="C234" s="628"/>
      <c r="D234" s="636" t="str">
        <f>IF($C234&lt;&gt;0,"Total","")</f>
        <v/>
      </c>
      <c r="E234" s="640">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40">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40">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40">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40">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40">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40">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40">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40">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40">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40">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40">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40">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40">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40">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40">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40">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40">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40">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40">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40">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40">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40">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40">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40">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40">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40">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40">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40">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40">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73"/>
    </row>
    <row r="235" spans="2:35" hidden="1" x14ac:dyDescent="0.2">
      <c r="B235" s="591" t="str">
        <f>IFERROR(VLOOKUP(C235,'MEG Def'!$A$57:$B$59,2),"")</f>
        <v/>
      </c>
      <c r="C235" s="628"/>
      <c r="D235" s="636" t="str">
        <f>IF($C235&lt;&gt;0,"Total","")</f>
        <v/>
      </c>
      <c r="E235" s="640">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40">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40">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40">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40">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40">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40">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40">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40">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40">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40">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40">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40">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40">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40">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40">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40">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40">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40">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40">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40">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40">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40">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40">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40">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40">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40">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40">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40">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40">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73"/>
    </row>
    <row r="236" spans="2:35" hidden="1" x14ac:dyDescent="0.2">
      <c r="B236" s="591" t="str">
        <f>IFERROR(VLOOKUP(C236,'MEG Def'!$A$57:$B$59,2),"")</f>
        <v/>
      </c>
      <c r="C236" s="628"/>
      <c r="D236" s="636" t="str">
        <f>IF($C236&lt;&gt;0,"Total","")</f>
        <v/>
      </c>
      <c r="E236" s="640">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40">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40">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40">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40">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40">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40">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40">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40">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40">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40">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40">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40">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40">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40">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40">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40">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40">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40">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40">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40">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40">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40">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40">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40">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40">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40">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40">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40">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40">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87"/>
    </row>
    <row r="237" spans="2:35" ht="13.5" hidden="1" thickBot="1" x14ac:dyDescent="0.25">
      <c r="B237" s="750"/>
      <c r="C237" s="637"/>
      <c r="D237" s="733"/>
      <c r="E237" s="516"/>
      <c r="F237" s="516"/>
      <c r="G237" s="516"/>
      <c r="H237" s="516"/>
      <c r="I237" s="516"/>
      <c r="J237" s="516"/>
      <c r="K237" s="516"/>
      <c r="L237" s="516"/>
      <c r="M237" s="516"/>
      <c r="N237" s="516"/>
      <c r="O237" s="516"/>
      <c r="P237" s="516"/>
      <c r="Q237" s="516"/>
      <c r="R237" s="516"/>
      <c r="S237" s="516"/>
      <c r="T237" s="516"/>
      <c r="U237" s="516"/>
      <c r="V237" s="516"/>
      <c r="W237" s="516"/>
      <c r="X237" s="516"/>
      <c r="Y237" s="516"/>
      <c r="Z237" s="516"/>
      <c r="AA237" s="516"/>
      <c r="AB237" s="516"/>
      <c r="AC237" s="516"/>
      <c r="AD237" s="516"/>
      <c r="AE237" s="516"/>
      <c r="AF237" s="516"/>
      <c r="AG237" s="516"/>
      <c r="AH237" s="516"/>
      <c r="AI237" s="788"/>
    </row>
    <row r="238" spans="2:35" ht="13.5" hidden="1" thickBot="1" x14ac:dyDescent="0.25">
      <c r="B238" s="666" t="s">
        <v>4</v>
      </c>
      <c r="C238" s="667"/>
      <c r="D238" s="756"/>
      <c r="E238" s="789">
        <f>IF(AND(E$12&gt;='Summary TC'!$C$4, E$12&lt;='Summary TC'!$C$5), SUMIF($D219:$D237,"Total",E219:E237),0)</f>
        <v>0</v>
      </c>
      <c r="F238" s="676">
        <f>IF(AND(F$12&gt;='Summary TC'!$C$4, F$12&lt;='Summary TC'!$C$5), SUMIF($D219:$D237,"Total",F219:F237),0)</f>
        <v>0</v>
      </c>
      <c r="G238" s="676">
        <f>IF(AND(G$12&gt;='Summary TC'!$C$4, G$12&lt;='Summary TC'!$C$5), SUMIF($D219:$D237,"Total",G219:G237),0)</f>
        <v>0</v>
      </c>
      <c r="H238" s="676">
        <f>IF(AND(H$12&gt;='Summary TC'!$C$4, H$12&lt;='Summary TC'!$C$5), SUMIF($D219:$D237,"Total",H219:H237),0)</f>
        <v>0</v>
      </c>
      <c r="I238" s="676">
        <f>IF(AND(I$12&gt;='Summary TC'!$C$4, I$12&lt;='Summary TC'!$C$5), SUMIF($D219:$D237,"Total",I219:I237),0)</f>
        <v>0</v>
      </c>
      <c r="J238" s="676">
        <f>IF(AND(J$12&gt;='Summary TC'!$C$4, J$12&lt;='Summary TC'!$C$5), SUMIF($D219:$D237,"Total",J219:J237),0)</f>
        <v>0</v>
      </c>
      <c r="K238" s="676">
        <f>IF(AND(K$12&gt;='Summary TC'!$C$4, K$12&lt;='Summary TC'!$C$5), SUMIF($D219:$D237,"Total",K219:K237),0)</f>
        <v>0</v>
      </c>
      <c r="L238" s="676">
        <f>IF(AND(L$12&gt;='Summary TC'!$C$4, L$12&lt;='Summary TC'!$C$5), SUMIF($D219:$D237,"Total",L219:L237),0)</f>
        <v>0</v>
      </c>
      <c r="M238" s="676">
        <f>IF(AND(M$12&gt;='Summary TC'!$C$4, M$12&lt;='Summary TC'!$C$5), SUMIF($D219:$D237,"Total",M219:M237),0)</f>
        <v>0</v>
      </c>
      <c r="N238" s="676">
        <f>IF(AND(N$12&gt;='Summary TC'!$C$4, N$12&lt;='Summary TC'!$C$5), SUMIF($D219:$D237,"Total",N219:N237),0)</f>
        <v>0</v>
      </c>
      <c r="O238" s="676">
        <f>IF(AND(O$12&gt;='Summary TC'!$C$4, O$12&lt;='Summary TC'!$C$5), SUMIF($D219:$D237,"Total",O219:O237),0)</f>
        <v>0</v>
      </c>
      <c r="P238" s="676">
        <f>IF(AND(P$12&gt;='Summary TC'!$C$4, P$12&lt;='Summary TC'!$C$5), SUMIF($D219:$D237,"Total",P219:P237),0)</f>
        <v>0</v>
      </c>
      <c r="Q238" s="676">
        <f>IF(AND(Q$12&gt;='Summary TC'!$C$4, Q$12&lt;='Summary TC'!$C$5), SUMIF($D219:$D237,"Total",Q219:Q237),0)</f>
        <v>0</v>
      </c>
      <c r="R238" s="676">
        <f>IF(AND(R$12&gt;='Summary TC'!$C$4, R$12&lt;='Summary TC'!$C$5), SUMIF($D219:$D237,"Total",R219:R237),0)</f>
        <v>0</v>
      </c>
      <c r="S238" s="676">
        <f>IF(AND(S$12&gt;='Summary TC'!$C$4, S$12&lt;='Summary TC'!$C$5), SUMIF($D219:$D237,"Total",S219:S237),0)</f>
        <v>0</v>
      </c>
      <c r="T238" s="676">
        <f>IF(AND(T$12&gt;='Summary TC'!$C$4, T$12&lt;='Summary TC'!$C$5), SUMIF($D219:$D237,"Total",T219:T237),0)</f>
        <v>0</v>
      </c>
      <c r="U238" s="676">
        <f>IF(AND(U$12&gt;='Summary TC'!$C$4, U$12&lt;='Summary TC'!$C$5), SUMIF($D219:$D237,"Total",U219:U237),0)</f>
        <v>0</v>
      </c>
      <c r="V238" s="676">
        <f>IF(AND(V$12&gt;='Summary TC'!$C$4, V$12&lt;='Summary TC'!$C$5), SUMIF($D219:$D237,"Total",V219:V237),0)</f>
        <v>0</v>
      </c>
      <c r="W238" s="676">
        <f>IF(AND(W$12&gt;='Summary TC'!$C$4, W$12&lt;='Summary TC'!$C$5), SUMIF($D219:$D237,"Total",W219:W237),0)</f>
        <v>0</v>
      </c>
      <c r="X238" s="676">
        <f>IF(AND(X$12&gt;='Summary TC'!$C$4, X$12&lt;='Summary TC'!$C$5), SUMIF($D219:$D237,"Total",X219:X237),0)</f>
        <v>0</v>
      </c>
      <c r="Y238" s="676">
        <f>IF(AND(Y$12&gt;='Summary TC'!$C$4, Y$12&lt;='Summary TC'!$C$5), SUMIF($D219:$D237,"Total",Y219:Y237),0)</f>
        <v>0</v>
      </c>
      <c r="Z238" s="676">
        <f>IF(AND(Z$12&gt;='Summary TC'!$C$4, Z$12&lt;='Summary TC'!$C$5), SUMIF($D219:$D237,"Total",Z219:Z237),0)</f>
        <v>0</v>
      </c>
      <c r="AA238" s="676">
        <f>IF(AND(AA$12&gt;='Summary TC'!$C$4, AA$12&lt;='Summary TC'!$C$5), SUMIF($D219:$D237,"Total",AA219:AA237),0)</f>
        <v>0</v>
      </c>
      <c r="AB238" s="676">
        <f>IF(AND(AB$12&gt;='Summary TC'!$C$4, AB$12&lt;='Summary TC'!$C$5), SUMIF($D219:$D237,"Total",AB219:AB237),0)</f>
        <v>0</v>
      </c>
      <c r="AC238" s="676">
        <f>IF(AND(AC$12&gt;='Summary TC'!$C$4, AC$12&lt;='Summary TC'!$C$5), SUMIF($D219:$D237,"Total",AC219:AC237),0)</f>
        <v>0</v>
      </c>
      <c r="AD238" s="676">
        <f>IF(AND(AD$12&gt;='Summary TC'!$C$4, AD$12&lt;='Summary TC'!$C$5), SUMIF($D219:$D237,"Total",AD219:AD237),0)</f>
        <v>0</v>
      </c>
      <c r="AE238" s="676">
        <f>IF(AND(AE$12&gt;='Summary TC'!$C$4, AE$12&lt;='Summary TC'!$C$5), SUMIF($D219:$D237,"Total",AE219:AE237),0)</f>
        <v>0</v>
      </c>
      <c r="AF238" s="676">
        <f>IF(AND(AF$12&gt;='Summary TC'!$C$4, AF$12&lt;='Summary TC'!$C$5), SUMIF($D219:$D237,"Total",AF219:AF237),0)</f>
        <v>0</v>
      </c>
      <c r="AG238" s="676">
        <f>IF(AND(AG$12&gt;='Summary TC'!$C$4, AG$12&lt;='Summary TC'!$C$5), SUMIF($D219:$D237,"Total",AG219:AG237),0)</f>
        <v>0</v>
      </c>
      <c r="AH238" s="676">
        <f>IF(AND(AH$12&gt;='Summary TC'!$C$4, AH$12&lt;='Summary TC'!$C$5), SUMIF($D219:$D237,"Total",AH219:AH237),0)</f>
        <v>0</v>
      </c>
      <c r="AI238" s="669">
        <f>SUM(E238:AH238)</f>
        <v>0</v>
      </c>
    </row>
    <row r="239" spans="2:35" hidden="1" x14ac:dyDescent="0.2">
      <c r="B239" s="525"/>
      <c r="D239" s="525"/>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8"/>
    </row>
    <row r="240" spans="2:35" ht="13.5" hidden="1" thickBot="1" x14ac:dyDescent="0.25">
      <c r="B240" s="453" t="s">
        <v>5</v>
      </c>
      <c r="D240" s="525"/>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777"/>
      <c r="AD240" s="777"/>
      <c r="AE240" s="777"/>
      <c r="AF240" s="777"/>
      <c r="AG240" s="777"/>
      <c r="AH240" s="777"/>
      <c r="AI240" s="778"/>
    </row>
    <row r="241" spans="2:35" hidden="1" x14ac:dyDescent="0.2">
      <c r="B241" s="530"/>
      <c r="C241" s="565"/>
      <c r="D241" s="501"/>
      <c r="E241" s="532" t="s">
        <v>0</v>
      </c>
      <c r="F241" s="441"/>
      <c r="G241" s="504"/>
      <c r="H241" s="441"/>
      <c r="I241" s="441"/>
      <c r="J241" s="441"/>
      <c r="K241" s="441"/>
      <c r="L241" s="441"/>
      <c r="M241" s="441"/>
      <c r="N241" s="441"/>
      <c r="O241" s="441"/>
      <c r="P241" s="441"/>
      <c r="Q241" s="441"/>
      <c r="R241" s="441"/>
      <c r="S241" s="441"/>
      <c r="T241" s="441"/>
      <c r="U241" s="441"/>
      <c r="V241" s="441"/>
      <c r="W241" s="441"/>
      <c r="X241" s="441"/>
      <c r="Y241" s="441"/>
      <c r="Z241" s="441"/>
      <c r="AA241" s="441"/>
      <c r="AB241" s="441"/>
      <c r="AC241" s="441"/>
      <c r="AD241" s="441"/>
      <c r="AE241" s="441"/>
      <c r="AF241" s="441"/>
      <c r="AG241" s="441"/>
      <c r="AH241" s="441"/>
      <c r="AI241" s="623" t="s">
        <v>77</v>
      </c>
    </row>
    <row r="242" spans="2:35" ht="13.5" hidden="1" thickBot="1" x14ac:dyDescent="0.25">
      <c r="B242" s="533"/>
      <c r="C242" s="628"/>
      <c r="D242" s="505"/>
      <c r="E242" s="580">
        <f>'DY Def'!B$5</f>
        <v>1</v>
      </c>
      <c r="F242" s="563">
        <f>'DY Def'!C$5</f>
        <v>2</v>
      </c>
      <c r="G242" s="563">
        <f>'DY Def'!D$5</f>
        <v>3</v>
      </c>
      <c r="H242" s="563">
        <f>'DY Def'!E$5</f>
        <v>4</v>
      </c>
      <c r="I242" s="563">
        <f>'DY Def'!F$5</f>
        <v>5</v>
      </c>
      <c r="J242" s="563">
        <f>'DY Def'!G$5</f>
        <v>6</v>
      </c>
      <c r="K242" s="563">
        <f>'DY Def'!H$5</f>
        <v>7</v>
      </c>
      <c r="L242" s="563">
        <f>'DY Def'!I$5</f>
        <v>8</v>
      </c>
      <c r="M242" s="563">
        <f>'DY Def'!J$5</f>
        <v>9</v>
      </c>
      <c r="N242" s="563">
        <f>'DY Def'!K$5</f>
        <v>10</v>
      </c>
      <c r="O242" s="563">
        <f>'DY Def'!L$5</f>
        <v>11</v>
      </c>
      <c r="P242" s="563">
        <f>'DY Def'!M$5</f>
        <v>12</v>
      </c>
      <c r="Q242" s="563">
        <f>'DY Def'!N$5</f>
        <v>13</v>
      </c>
      <c r="R242" s="563">
        <f>'DY Def'!O$5</f>
        <v>14</v>
      </c>
      <c r="S242" s="563">
        <f>'DY Def'!P$5</f>
        <v>15</v>
      </c>
      <c r="T242" s="563">
        <f>'DY Def'!Q$5</f>
        <v>16</v>
      </c>
      <c r="U242" s="563">
        <f>'DY Def'!R$5</f>
        <v>17</v>
      </c>
      <c r="V242" s="563">
        <f>'DY Def'!S$5</f>
        <v>18</v>
      </c>
      <c r="W242" s="563">
        <f>'DY Def'!T$5</f>
        <v>19</v>
      </c>
      <c r="X242" s="563">
        <f>'DY Def'!U$5</f>
        <v>20</v>
      </c>
      <c r="Y242" s="563">
        <f>'DY Def'!V$5</f>
        <v>21</v>
      </c>
      <c r="Z242" s="563">
        <f>'DY Def'!W$5</f>
        <v>22</v>
      </c>
      <c r="AA242" s="563">
        <f>'DY Def'!X$5</f>
        <v>23</v>
      </c>
      <c r="AB242" s="563">
        <f>'DY Def'!Y$5</f>
        <v>24</v>
      </c>
      <c r="AC242" s="563">
        <f>'DY Def'!Z$5</f>
        <v>25</v>
      </c>
      <c r="AD242" s="563">
        <f>'DY Def'!AA$5</f>
        <v>26</v>
      </c>
      <c r="AE242" s="563">
        <f>'DY Def'!AB$5</f>
        <v>27</v>
      </c>
      <c r="AF242" s="563">
        <f>'DY Def'!AC$5</f>
        <v>28</v>
      </c>
      <c r="AG242" s="563">
        <f>'DY Def'!AD$5</f>
        <v>29</v>
      </c>
      <c r="AH242" s="563">
        <f>'DY Def'!AE$5</f>
        <v>30</v>
      </c>
      <c r="AI242" s="733" t="s">
        <v>4</v>
      </c>
    </row>
    <row r="243" spans="2:35" hidden="1" x14ac:dyDescent="0.2">
      <c r="B243" s="550" t="s">
        <v>80</v>
      </c>
      <c r="C243" s="628"/>
      <c r="D243" s="505"/>
      <c r="E243" s="790"/>
      <c r="F243" s="791"/>
      <c r="G243" s="791"/>
      <c r="H243" s="791"/>
      <c r="I243" s="791"/>
      <c r="J243" s="791"/>
      <c r="K243" s="791"/>
      <c r="L243" s="791"/>
      <c r="M243" s="791"/>
      <c r="N243" s="791"/>
      <c r="O243" s="791"/>
      <c r="P243" s="791"/>
      <c r="Q243" s="791"/>
      <c r="R243" s="791"/>
      <c r="S243" s="791"/>
      <c r="T243" s="791"/>
      <c r="U243" s="791"/>
      <c r="V243" s="791"/>
      <c r="W243" s="791"/>
      <c r="X243" s="791"/>
      <c r="Y243" s="791"/>
      <c r="Z243" s="791"/>
      <c r="AA243" s="791"/>
      <c r="AB243" s="791"/>
      <c r="AC243" s="791"/>
      <c r="AD243" s="791"/>
      <c r="AE243" s="791"/>
      <c r="AF243" s="791"/>
      <c r="AG243" s="791"/>
      <c r="AH243" s="792"/>
      <c r="AI243" s="792"/>
    </row>
    <row r="244" spans="2:35" hidden="1" x14ac:dyDescent="0.2">
      <c r="B244" s="591" t="str">
        <f>IFERROR(VLOOKUP(C244,'MEG Def'!$A$52:$B$54,2),"")</f>
        <v/>
      </c>
      <c r="C244" s="628"/>
      <c r="D244" s="638"/>
      <c r="E244" s="639">
        <f>IF($B$8="Actuals only",SUMIF('WW Spending Actual'!$B$10:$B$49,'Summary TC'!$B244,'WW Spending Actual'!D$10:D$49),0)+IF($B$8="Actuals + Projected",SUMIF('WW Spending Total'!$B$10:$B$49,'Summary TC'!$B244,'WW Spending Total'!D$10:D$49),0)</f>
        <v>0</v>
      </c>
      <c r="F244" s="640">
        <f>IF($B$8="Actuals only",SUMIF('WW Spending Actual'!$B$10:$B$49,'Summary TC'!$B244,'WW Spending Actual'!E$10:E$49),0)+IF($B$8="Actuals + Projected",SUMIF('WW Spending Total'!$B$10:$B$49,'Summary TC'!$B244,'WW Spending Total'!E$10:E$49),0)</f>
        <v>0</v>
      </c>
      <c r="G244" s="640">
        <f>IF($B$8="Actuals only",SUMIF('WW Spending Actual'!$B$10:$B$49,'Summary TC'!$B244,'WW Spending Actual'!F$10:F$49),0)+IF($B$8="Actuals + Projected",SUMIF('WW Spending Total'!$B$10:$B$49,'Summary TC'!$B244,'WW Spending Total'!F$10:F$49),0)</f>
        <v>0</v>
      </c>
      <c r="H244" s="640">
        <f>IF($B$8="Actuals only",SUMIF('WW Spending Actual'!$B$10:$B$49,'Summary TC'!$B244,'WW Spending Actual'!G$10:G$49),0)+IF($B$8="Actuals + Projected",SUMIF('WW Spending Total'!$B$10:$B$49,'Summary TC'!$B244,'WW Spending Total'!G$10:G$49),0)</f>
        <v>0</v>
      </c>
      <c r="I244" s="640">
        <f>IF($B$8="Actuals only",SUMIF('WW Spending Actual'!$B$10:$B$49,'Summary TC'!$B244,'WW Spending Actual'!H$10:H$49),0)+IF($B$8="Actuals + Projected",SUMIF('WW Spending Total'!$B$10:$B$49,'Summary TC'!$B244,'WW Spending Total'!H$10:H$49),0)</f>
        <v>0</v>
      </c>
      <c r="J244" s="640">
        <f>IF($B$8="Actuals only",SUMIF('WW Spending Actual'!$B$10:$B$49,'Summary TC'!$B244,'WW Spending Actual'!I$10:I$49),0)+IF($B$8="Actuals + Projected",SUMIF('WW Spending Total'!$B$10:$B$49,'Summary TC'!$B244,'WW Spending Total'!I$10:I$49),0)</f>
        <v>0</v>
      </c>
      <c r="K244" s="640">
        <f>IF($B$8="Actuals only",SUMIF('WW Spending Actual'!$B$10:$B$49,'Summary TC'!$B244,'WW Spending Actual'!J$10:J$49),0)+IF($B$8="Actuals + Projected",SUMIF('WW Spending Total'!$B$10:$B$49,'Summary TC'!$B244,'WW Spending Total'!J$10:J$49),0)</f>
        <v>0</v>
      </c>
      <c r="L244" s="640">
        <f>IF($B$8="Actuals only",SUMIF('WW Spending Actual'!$B$10:$B$49,'Summary TC'!$B244,'WW Spending Actual'!K$10:K$49),0)+IF($B$8="Actuals + Projected",SUMIF('WW Spending Total'!$B$10:$B$49,'Summary TC'!$B244,'WW Spending Total'!K$10:K$49),0)</f>
        <v>0</v>
      </c>
      <c r="M244" s="640">
        <f>IF($B$8="Actuals only",SUMIF('WW Spending Actual'!$B$10:$B$49,'Summary TC'!$B244,'WW Spending Actual'!L$10:L$49),0)+IF($B$8="Actuals + Projected",SUMIF('WW Spending Total'!$B$10:$B$49,'Summary TC'!$B244,'WW Spending Total'!L$10:L$49),0)</f>
        <v>0</v>
      </c>
      <c r="N244" s="640">
        <f>IF($B$8="Actuals only",SUMIF('WW Spending Actual'!$B$10:$B$49,'Summary TC'!$B244,'WW Spending Actual'!M$10:M$49),0)+IF($B$8="Actuals + Projected",SUMIF('WW Spending Total'!$B$10:$B$49,'Summary TC'!$B244,'WW Spending Total'!M$10:M$49),0)</f>
        <v>0</v>
      </c>
      <c r="O244" s="640">
        <f>IF($B$8="Actuals only",SUMIF('WW Spending Actual'!$B$10:$B$49,'Summary TC'!$B244,'WW Spending Actual'!N$10:N$49),0)+IF($B$8="Actuals + Projected",SUMIF('WW Spending Total'!$B$10:$B$49,'Summary TC'!$B244,'WW Spending Total'!N$10:N$49),0)</f>
        <v>0</v>
      </c>
      <c r="P244" s="640">
        <f>IF($B$8="Actuals only",SUMIF('WW Spending Actual'!$B$10:$B$49,'Summary TC'!$B244,'WW Spending Actual'!O$10:O$49),0)+IF($B$8="Actuals + Projected",SUMIF('WW Spending Total'!$B$10:$B$49,'Summary TC'!$B244,'WW Spending Total'!O$10:O$49),0)</f>
        <v>0</v>
      </c>
      <c r="Q244" s="640">
        <f>IF($B$8="Actuals only",SUMIF('WW Spending Actual'!$B$10:$B$49,'Summary TC'!$B244,'WW Spending Actual'!P$10:P$49),0)+IF($B$8="Actuals + Projected",SUMIF('WW Spending Total'!$B$10:$B$49,'Summary TC'!$B244,'WW Spending Total'!P$10:P$49),0)</f>
        <v>0</v>
      </c>
      <c r="R244" s="640">
        <f>IF($B$8="Actuals only",SUMIF('WW Spending Actual'!$B$10:$B$49,'Summary TC'!$B244,'WW Spending Actual'!Q$10:Q$49),0)+IF($B$8="Actuals + Projected",SUMIF('WW Spending Total'!$B$10:$B$49,'Summary TC'!$B244,'WW Spending Total'!Q$10:Q$49),0)</f>
        <v>0</v>
      </c>
      <c r="S244" s="640">
        <f>IF($B$8="Actuals only",SUMIF('WW Spending Actual'!$B$10:$B$49,'Summary TC'!$B244,'WW Spending Actual'!R$10:R$49),0)+IF($B$8="Actuals + Projected",SUMIF('WW Spending Total'!$B$10:$B$49,'Summary TC'!$B244,'WW Spending Total'!R$10:R$49),0)</f>
        <v>0</v>
      </c>
      <c r="T244" s="640">
        <f>IF($B$8="Actuals only",SUMIF('WW Spending Actual'!$B$10:$B$49,'Summary TC'!$B244,'WW Spending Actual'!S$10:S$49),0)+IF($B$8="Actuals + Projected",SUMIF('WW Spending Total'!$B$10:$B$49,'Summary TC'!$B244,'WW Spending Total'!S$10:S$49),0)</f>
        <v>0</v>
      </c>
      <c r="U244" s="640">
        <f>IF($B$8="Actuals only",SUMIF('WW Spending Actual'!$B$10:$B$49,'Summary TC'!$B244,'WW Spending Actual'!T$10:T$49),0)+IF($B$8="Actuals + Projected",SUMIF('WW Spending Total'!$B$10:$B$49,'Summary TC'!$B244,'WW Spending Total'!T$10:T$49),0)</f>
        <v>0</v>
      </c>
      <c r="V244" s="640">
        <f>IF($B$8="Actuals only",SUMIF('WW Spending Actual'!$B$10:$B$49,'Summary TC'!$B244,'WW Spending Actual'!U$10:U$49),0)+IF($B$8="Actuals + Projected",SUMIF('WW Spending Total'!$B$10:$B$49,'Summary TC'!$B244,'WW Spending Total'!U$10:U$49),0)</f>
        <v>0</v>
      </c>
      <c r="W244" s="640">
        <f>IF($B$8="Actuals only",SUMIF('WW Spending Actual'!$B$10:$B$49,'Summary TC'!$B244,'WW Spending Actual'!V$10:V$49),0)+IF($B$8="Actuals + Projected",SUMIF('WW Spending Total'!$B$10:$B$49,'Summary TC'!$B244,'WW Spending Total'!V$10:V$49),0)</f>
        <v>0</v>
      </c>
      <c r="X244" s="640">
        <f>IF($B$8="Actuals only",SUMIF('WW Spending Actual'!$B$10:$B$49,'Summary TC'!$B244,'WW Spending Actual'!W$10:W$49),0)+IF($B$8="Actuals + Projected",SUMIF('WW Spending Total'!$B$10:$B$49,'Summary TC'!$B244,'WW Spending Total'!W$10:W$49),0)</f>
        <v>0</v>
      </c>
      <c r="Y244" s="640">
        <f>IF($B$8="Actuals only",SUMIF('WW Spending Actual'!$B$10:$B$49,'Summary TC'!$B244,'WW Spending Actual'!X$10:X$49),0)+IF($B$8="Actuals + Projected",SUMIF('WW Spending Total'!$B$10:$B$49,'Summary TC'!$B244,'WW Spending Total'!X$10:X$49),0)</f>
        <v>0</v>
      </c>
      <c r="Z244" s="640">
        <f>IF($B$8="Actuals only",SUMIF('WW Spending Actual'!$B$10:$B$49,'Summary TC'!$B244,'WW Spending Actual'!Y$10:Y$49),0)+IF($B$8="Actuals + Projected",SUMIF('WW Spending Total'!$B$10:$B$49,'Summary TC'!$B244,'WW Spending Total'!Y$10:Y$49),0)</f>
        <v>0</v>
      </c>
      <c r="AA244" s="640">
        <f>IF($B$8="Actuals only",SUMIF('WW Spending Actual'!$B$10:$B$49,'Summary TC'!$B244,'WW Spending Actual'!Z$10:Z$49),0)+IF($B$8="Actuals + Projected",SUMIF('WW Spending Total'!$B$10:$B$49,'Summary TC'!$B244,'WW Spending Total'!Z$10:Z$49),0)</f>
        <v>0</v>
      </c>
      <c r="AB244" s="640">
        <f>IF($B$8="Actuals only",SUMIF('WW Spending Actual'!$B$10:$B$49,'Summary TC'!$B244,'WW Spending Actual'!AA$10:AA$49),0)+IF($B$8="Actuals + Projected",SUMIF('WW Spending Total'!$B$10:$B$49,'Summary TC'!$B244,'WW Spending Total'!AA$10:AA$49),0)</f>
        <v>0</v>
      </c>
      <c r="AC244" s="640">
        <f>IF($B$8="Actuals only",SUMIF('WW Spending Actual'!$B$10:$B$49,'Summary TC'!$B244,'WW Spending Actual'!AB$10:AB$49),0)+IF($B$8="Actuals + Projected",SUMIF('WW Spending Total'!$B$10:$B$49,'Summary TC'!$B244,'WW Spending Total'!AB$10:AB$49),0)</f>
        <v>0</v>
      </c>
      <c r="AD244" s="640">
        <f>IF($B$8="Actuals only",SUMIF('WW Spending Actual'!$B$10:$B$49,'Summary TC'!$B244,'WW Spending Actual'!AC$10:AC$49),0)+IF($B$8="Actuals + Projected",SUMIF('WW Spending Total'!$B$10:$B$49,'Summary TC'!$B244,'WW Spending Total'!AC$10:AC$49),0)</f>
        <v>0</v>
      </c>
      <c r="AE244" s="640">
        <f>IF($B$8="Actuals only",SUMIF('WW Spending Actual'!$B$10:$B$49,'Summary TC'!$B244,'WW Spending Actual'!AD$10:AD$49),0)+IF($B$8="Actuals + Projected",SUMIF('WW Spending Total'!$B$10:$B$49,'Summary TC'!$B244,'WW Spending Total'!AD$10:AD$49),0)</f>
        <v>0</v>
      </c>
      <c r="AF244" s="640">
        <f>IF($B$8="Actuals only",SUMIF('WW Spending Actual'!$B$10:$B$49,'Summary TC'!$B244,'WW Spending Actual'!AE$10:AE$49),0)+IF($B$8="Actuals + Projected",SUMIF('WW Spending Total'!$B$10:$B$49,'Summary TC'!$B244,'WW Spending Total'!AE$10:AE$49),0)</f>
        <v>0</v>
      </c>
      <c r="AG244" s="640">
        <f>IF($B$8="Actuals only",SUMIF('WW Spending Actual'!$B$10:$B$49,'Summary TC'!$B244,'WW Spending Actual'!AF$10:AF$49),0)+IF($B$8="Actuals + Projected",SUMIF('WW Spending Total'!$B$10:$B$49,'Summary TC'!$B244,'WW Spending Total'!AF$10:AF$49),0)</f>
        <v>0</v>
      </c>
      <c r="AH244" s="641">
        <f>IF($B$8="Actuals only",SUMIF('WW Spending Actual'!$B$10:$B$49,'Summary TC'!$B244,'WW Spending Actual'!AG$10:AG$49),0)+IF($B$8="Actuals + Projected",SUMIF('WW Spending Total'!$B$10:$B$49,'Summary TC'!$B244,'WW Spending Total'!AG$10:AG$49),0)</f>
        <v>0</v>
      </c>
      <c r="AI244" s="793"/>
    </row>
    <row r="245" spans="2:35" hidden="1" x14ac:dyDescent="0.2">
      <c r="B245" s="591" t="str">
        <f>IFERROR(VLOOKUP(C245,'MEG Def'!$A$52:$B$54,2),"")</f>
        <v/>
      </c>
      <c r="C245" s="628"/>
      <c r="D245" s="638"/>
      <c r="E245" s="639">
        <f>IF($B$8="Actuals only",SUMIF('WW Spending Actual'!$B$10:$B$49,'Summary TC'!$B245,'WW Spending Actual'!D$10:D$49),0)+IF($B$8="Actuals + Projected",SUMIF('WW Spending Total'!$B$10:$B$49,'Summary TC'!$B245,'WW Spending Total'!D$10:D$49),0)</f>
        <v>0</v>
      </c>
      <c r="F245" s="640">
        <f>IF($B$8="Actuals only",SUMIF('WW Spending Actual'!$B$10:$B$49,'Summary TC'!$B245,'WW Spending Actual'!E$10:E$49),0)+IF($B$8="Actuals + Projected",SUMIF('WW Spending Total'!$B$10:$B$49,'Summary TC'!$B245,'WW Spending Total'!E$10:E$49),0)</f>
        <v>0</v>
      </c>
      <c r="G245" s="640">
        <f>IF($B$8="Actuals only",SUMIF('WW Spending Actual'!$B$10:$B$49,'Summary TC'!$B245,'WW Spending Actual'!F$10:F$49),0)+IF($B$8="Actuals + Projected",SUMIF('WW Spending Total'!$B$10:$B$49,'Summary TC'!$B245,'WW Spending Total'!F$10:F$49),0)</f>
        <v>0</v>
      </c>
      <c r="H245" s="640">
        <f>IF($B$8="Actuals only",SUMIF('WW Spending Actual'!$B$10:$B$49,'Summary TC'!$B245,'WW Spending Actual'!G$10:G$49),0)+IF($B$8="Actuals + Projected",SUMIF('WW Spending Total'!$B$10:$B$49,'Summary TC'!$B245,'WW Spending Total'!G$10:G$49),0)</f>
        <v>0</v>
      </c>
      <c r="I245" s="640">
        <f>IF($B$8="Actuals only",SUMIF('WW Spending Actual'!$B$10:$B$49,'Summary TC'!$B245,'WW Spending Actual'!H$10:H$49),0)+IF($B$8="Actuals + Projected",SUMIF('WW Spending Total'!$B$10:$B$49,'Summary TC'!$B245,'WW Spending Total'!H$10:H$49),0)</f>
        <v>0</v>
      </c>
      <c r="J245" s="640">
        <f>IF($B$8="Actuals only",SUMIF('WW Spending Actual'!$B$10:$B$49,'Summary TC'!$B245,'WW Spending Actual'!I$10:I$49),0)+IF($B$8="Actuals + Projected",SUMIF('WW Spending Total'!$B$10:$B$49,'Summary TC'!$B245,'WW Spending Total'!I$10:I$49),0)</f>
        <v>0</v>
      </c>
      <c r="K245" s="640">
        <f>IF($B$8="Actuals only",SUMIF('WW Spending Actual'!$B$10:$B$49,'Summary TC'!$B245,'WW Spending Actual'!J$10:J$49),0)+IF($B$8="Actuals + Projected",SUMIF('WW Spending Total'!$B$10:$B$49,'Summary TC'!$B245,'WW Spending Total'!J$10:J$49),0)</f>
        <v>0</v>
      </c>
      <c r="L245" s="640">
        <f>IF($B$8="Actuals only",SUMIF('WW Spending Actual'!$B$10:$B$49,'Summary TC'!$B245,'WW Spending Actual'!K$10:K$49),0)+IF($B$8="Actuals + Projected",SUMIF('WW Spending Total'!$B$10:$B$49,'Summary TC'!$B245,'WW Spending Total'!K$10:K$49),0)</f>
        <v>0</v>
      </c>
      <c r="M245" s="640">
        <f>IF($B$8="Actuals only",SUMIF('WW Spending Actual'!$B$10:$B$49,'Summary TC'!$B245,'WW Spending Actual'!L$10:L$49),0)+IF($B$8="Actuals + Projected",SUMIF('WW Spending Total'!$B$10:$B$49,'Summary TC'!$B245,'WW Spending Total'!L$10:L$49),0)</f>
        <v>0</v>
      </c>
      <c r="N245" s="640">
        <f>IF($B$8="Actuals only",SUMIF('WW Spending Actual'!$B$10:$B$49,'Summary TC'!$B245,'WW Spending Actual'!M$10:M$49),0)+IF($B$8="Actuals + Projected",SUMIF('WW Spending Total'!$B$10:$B$49,'Summary TC'!$B245,'WW Spending Total'!M$10:M$49),0)</f>
        <v>0</v>
      </c>
      <c r="O245" s="640">
        <f>IF($B$8="Actuals only",SUMIF('WW Spending Actual'!$B$10:$B$49,'Summary TC'!$B245,'WW Spending Actual'!N$10:N$49),0)+IF($B$8="Actuals + Projected",SUMIF('WW Spending Total'!$B$10:$B$49,'Summary TC'!$B245,'WW Spending Total'!N$10:N$49),0)</f>
        <v>0</v>
      </c>
      <c r="P245" s="640">
        <f>IF($B$8="Actuals only",SUMIF('WW Spending Actual'!$B$10:$B$49,'Summary TC'!$B245,'WW Spending Actual'!O$10:O$49),0)+IF($B$8="Actuals + Projected",SUMIF('WW Spending Total'!$B$10:$B$49,'Summary TC'!$B245,'WW Spending Total'!O$10:O$49),0)</f>
        <v>0</v>
      </c>
      <c r="Q245" s="640">
        <f>IF($B$8="Actuals only",SUMIF('WW Spending Actual'!$B$10:$B$49,'Summary TC'!$B245,'WW Spending Actual'!P$10:P$49),0)+IF($B$8="Actuals + Projected",SUMIF('WW Spending Total'!$B$10:$B$49,'Summary TC'!$B245,'WW Spending Total'!P$10:P$49),0)</f>
        <v>0</v>
      </c>
      <c r="R245" s="640">
        <f>IF($B$8="Actuals only",SUMIF('WW Spending Actual'!$B$10:$B$49,'Summary TC'!$B245,'WW Spending Actual'!Q$10:Q$49),0)+IF($B$8="Actuals + Projected",SUMIF('WW Spending Total'!$B$10:$B$49,'Summary TC'!$B245,'WW Spending Total'!Q$10:Q$49),0)</f>
        <v>0</v>
      </c>
      <c r="S245" s="640">
        <f>IF($B$8="Actuals only",SUMIF('WW Spending Actual'!$B$10:$B$49,'Summary TC'!$B245,'WW Spending Actual'!R$10:R$49),0)+IF($B$8="Actuals + Projected",SUMIF('WW Spending Total'!$B$10:$B$49,'Summary TC'!$B245,'WW Spending Total'!R$10:R$49),0)</f>
        <v>0</v>
      </c>
      <c r="T245" s="640">
        <f>IF($B$8="Actuals only",SUMIF('WW Spending Actual'!$B$10:$B$49,'Summary TC'!$B245,'WW Spending Actual'!S$10:S$49),0)+IF($B$8="Actuals + Projected",SUMIF('WW Spending Total'!$B$10:$B$49,'Summary TC'!$B245,'WW Spending Total'!S$10:S$49),0)</f>
        <v>0</v>
      </c>
      <c r="U245" s="640">
        <f>IF($B$8="Actuals only",SUMIF('WW Spending Actual'!$B$10:$B$49,'Summary TC'!$B245,'WW Spending Actual'!T$10:T$49),0)+IF($B$8="Actuals + Projected",SUMIF('WW Spending Total'!$B$10:$B$49,'Summary TC'!$B245,'WW Spending Total'!T$10:T$49),0)</f>
        <v>0</v>
      </c>
      <c r="V245" s="640">
        <f>IF($B$8="Actuals only",SUMIF('WW Spending Actual'!$B$10:$B$49,'Summary TC'!$B245,'WW Spending Actual'!U$10:U$49),0)+IF($B$8="Actuals + Projected",SUMIF('WW Spending Total'!$B$10:$B$49,'Summary TC'!$B245,'WW Spending Total'!U$10:U$49),0)</f>
        <v>0</v>
      </c>
      <c r="W245" s="640">
        <f>IF($B$8="Actuals only",SUMIF('WW Spending Actual'!$B$10:$B$49,'Summary TC'!$B245,'WW Spending Actual'!V$10:V$49),0)+IF($B$8="Actuals + Projected",SUMIF('WW Spending Total'!$B$10:$B$49,'Summary TC'!$B245,'WW Spending Total'!V$10:V$49),0)</f>
        <v>0</v>
      </c>
      <c r="X245" s="640">
        <f>IF($B$8="Actuals only",SUMIF('WW Spending Actual'!$B$10:$B$49,'Summary TC'!$B245,'WW Spending Actual'!W$10:W$49),0)+IF($B$8="Actuals + Projected",SUMIF('WW Spending Total'!$B$10:$B$49,'Summary TC'!$B245,'WW Spending Total'!W$10:W$49),0)</f>
        <v>0</v>
      </c>
      <c r="Y245" s="640">
        <f>IF($B$8="Actuals only",SUMIF('WW Spending Actual'!$B$10:$B$49,'Summary TC'!$B245,'WW Spending Actual'!X$10:X$49),0)+IF($B$8="Actuals + Projected",SUMIF('WW Spending Total'!$B$10:$B$49,'Summary TC'!$B245,'WW Spending Total'!X$10:X$49),0)</f>
        <v>0</v>
      </c>
      <c r="Z245" s="640">
        <f>IF($B$8="Actuals only",SUMIF('WW Spending Actual'!$B$10:$B$49,'Summary TC'!$B245,'WW Spending Actual'!Y$10:Y$49),0)+IF($B$8="Actuals + Projected",SUMIF('WW Spending Total'!$B$10:$B$49,'Summary TC'!$B245,'WW Spending Total'!Y$10:Y$49),0)</f>
        <v>0</v>
      </c>
      <c r="AA245" s="640">
        <f>IF($B$8="Actuals only",SUMIF('WW Spending Actual'!$B$10:$B$49,'Summary TC'!$B245,'WW Spending Actual'!Z$10:Z$49),0)+IF($B$8="Actuals + Projected",SUMIF('WW Spending Total'!$B$10:$B$49,'Summary TC'!$B245,'WW Spending Total'!Z$10:Z$49),0)</f>
        <v>0</v>
      </c>
      <c r="AB245" s="640">
        <f>IF($B$8="Actuals only",SUMIF('WW Spending Actual'!$B$10:$B$49,'Summary TC'!$B245,'WW Spending Actual'!AA$10:AA$49),0)+IF($B$8="Actuals + Projected",SUMIF('WW Spending Total'!$B$10:$B$49,'Summary TC'!$B245,'WW Spending Total'!AA$10:AA$49),0)</f>
        <v>0</v>
      </c>
      <c r="AC245" s="640">
        <f>IF($B$8="Actuals only",SUMIF('WW Spending Actual'!$B$10:$B$49,'Summary TC'!$B245,'WW Spending Actual'!AB$10:AB$49),0)+IF($B$8="Actuals + Projected",SUMIF('WW Spending Total'!$B$10:$B$49,'Summary TC'!$B245,'WW Spending Total'!AB$10:AB$49),0)</f>
        <v>0</v>
      </c>
      <c r="AD245" s="640">
        <f>IF($B$8="Actuals only",SUMIF('WW Spending Actual'!$B$10:$B$49,'Summary TC'!$B245,'WW Spending Actual'!AC$10:AC$49),0)+IF($B$8="Actuals + Projected",SUMIF('WW Spending Total'!$B$10:$B$49,'Summary TC'!$B245,'WW Spending Total'!AC$10:AC$49),0)</f>
        <v>0</v>
      </c>
      <c r="AE245" s="640">
        <f>IF($B$8="Actuals only",SUMIF('WW Spending Actual'!$B$10:$B$49,'Summary TC'!$B245,'WW Spending Actual'!AD$10:AD$49),0)+IF($B$8="Actuals + Projected",SUMIF('WW Spending Total'!$B$10:$B$49,'Summary TC'!$B245,'WW Spending Total'!AD$10:AD$49),0)</f>
        <v>0</v>
      </c>
      <c r="AF245" s="640">
        <f>IF($B$8="Actuals only",SUMIF('WW Spending Actual'!$B$10:$B$49,'Summary TC'!$B245,'WW Spending Actual'!AE$10:AE$49),0)+IF($B$8="Actuals + Projected",SUMIF('WW Spending Total'!$B$10:$B$49,'Summary TC'!$B245,'WW Spending Total'!AE$10:AE$49),0)</f>
        <v>0</v>
      </c>
      <c r="AG245" s="640">
        <f>IF($B$8="Actuals only",SUMIF('WW Spending Actual'!$B$10:$B$49,'Summary TC'!$B245,'WW Spending Actual'!AF$10:AF$49),0)+IF($B$8="Actuals + Projected",SUMIF('WW Spending Total'!$B$10:$B$49,'Summary TC'!$B245,'WW Spending Total'!AF$10:AF$49),0)</f>
        <v>0</v>
      </c>
      <c r="AH245" s="641">
        <f>IF($B$8="Actuals only",SUMIF('WW Spending Actual'!$B$10:$B$49,'Summary TC'!$B245,'WW Spending Actual'!AG$10:AG$49),0)+IF($B$8="Actuals + Projected",SUMIF('WW Spending Total'!$B$10:$B$49,'Summary TC'!$B245,'WW Spending Total'!AG$10:AG$49),0)</f>
        <v>0</v>
      </c>
      <c r="AI245" s="793"/>
    </row>
    <row r="246" spans="2:35" hidden="1" x14ac:dyDescent="0.2">
      <c r="B246" s="591" t="str">
        <f>IFERROR(VLOOKUP(C246,'MEG Def'!$A$52:$B$54,2),"")</f>
        <v/>
      </c>
      <c r="C246" s="628"/>
      <c r="D246" s="638"/>
      <c r="E246" s="639">
        <f>IF($B$8="Actuals only",SUMIF('WW Spending Actual'!$B$10:$B$49,'Summary TC'!$B246,'WW Spending Actual'!D$10:D$49),0)+IF($B$8="Actuals + Projected",SUMIF('WW Spending Total'!$B$10:$B$49,'Summary TC'!$B246,'WW Spending Total'!D$10:D$49),0)</f>
        <v>0</v>
      </c>
      <c r="F246" s="640">
        <f>IF($B$8="Actuals only",SUMIF('WW Spending Actual'!$B$10:$B$49,'Summary TC'!$B246,'WW Spending Actual'!E$10:E$49),0)+IF($B$8="Actuals + Projected",SUMIF('WW Spending Total'!$B$10:$B$49,'Summary TC'!$B246,'WW Spending Total'!E$10:E$49),0)</f>
        <v>0</v>
      </c>
      <c r="G246" s="640">
        <f>IF($B$8="Actuals only",SUMIF('WW Spending Actual'!$B$10:$B$49,'Summary TC'!$B246,'WW Spending Actual'!F$10:F$49),0)+IF($B$8="Actuals + Projected",SUMIF('WW Spending Total'!$B$10:$B$49,'Summary TC'!$B246,'WW Spending Total'!F$10:F$49),0)</f>
        <v>0</v>
      </c>
      <c r="H246" s="640">
        <f>IF($B$8="Actuals only",SUMIF('WW Spending Actual'!$B$10:$B$49,'Summary TC'!$B246,'WW Spending Actual'!G$10:G$49),0)+IF($B$8="Actuals + Projected",SUMIF('WW Spending Total'!$B$10:$B$49,'Summary TC'!$B246,'WW Spending Total'!G$10:G$49),0)</f>
        <v>0</v>
      </c>
      <c r="I246" s="640">
        <f>IF($B$8="Actuals only",SUMIF('WW Spending Actual'!$B$10:$B$49,'Summary TC'!$B246,'WW Spending Actual'!H$10:H$49),0)+IF($B$8="Actuals + Projected",SUMIF('WW Spending Total'!$B$10:$B$49,'Summary TC'!$B246,'WW Spending Total'!H$10:H$49),0)</f>
        <v>0</v>
      </c>
      <c r="J246" s="640">
        <f>IF($B$8="Actuals only",SUMIF('WW Spending Actual'!$B$10:$B$49,'Summary TC'!$B246,'WW Spending Actual'!I$10:I$49),0)+IF($B$8="Actuals + Projected",SUMIF('WW Spending Total'!$B$10:$B$49,'Summary TC'!$B246,'WW Spending Total'!I$10:I$49),0)</f>
        <v>0</v>
      </c>
      <c r="K246" s="640">
        <f>IF($B$8="Actuals only",SUMIF('WW Spending Actual'!$B$10:$B$49,'Summary TC'!$B246,'WW Spending Actual'!J$10:J$49),0)+IF($B$8="Actuals + Projected",SUMIF('WW Spending Total'!$B$10:$B$49,'Summary TC'!$B246,'WW Spending Total'!J$10:J$49),0)</f>
        <v>0</v>
      </c>
      <c r="L246" s="640">
        <f>IF($B$8="Actuals only",SUMIF('WW Spending Actual'!$B$10:$B$49,'Summary TC'!$B246,'WW Spending Actual'!K$10:K$49),0)+IF($B$8="Actuals + Projected",SUMIF('WW Spending Total'!$B$10:$B$49,'Summary TC'!$B246,'WW Spending Total'!K$10:K$49),0)</f>
        <v>0</v>
      </c>
      <c r="M246" s="640">
        <f>IF($B$8="Actuals only",SUMIF('WW Spending Actual'!$B$10:$B$49,'Summary TC'!$B246,'WW Spending Actual'!L$10:L$49),0)+IF($B$8="Actuals + Projected",SUMIF('WW Spending Total'!$B$10:$B$49,'Summary TC'!$B246,'WW Spending Total'!L$10:L$49),0)</f>
        <v>0</v>
      </c>
      <c r="N246" s="640">
        <f>IF($B$8="Actuals only",SUMIF('WW Spending Actual'!$B$10:$B$49,'Summary TC'!$B246,'WW Spending Actual'!M$10:M$49),0)+IF($B$8="Actuals + Projected",SUMIF('WW Spending Total'!$B$10:$B$49,'Summary TC'!$B246,'WW Spending Total'!M$10:M$49),0)</f>
        <v>0</v>
      </c>
      <c r="O246" s="640">
        <f>IF($B$8="Actuals only",SUMIF('WW Spending Actual'!$B$10:$B$49,'Summary TC'!$B246,'WW Spending Actual'!N$10:N$49),0)+IF($B$8="Actuals + Projected",SUMIF('WW Spending Total'!$B$10:$B$49,'Summary TC'!$B246,'WW Spending Total'!N$10:N$49),0)</f>
        <v>0</v>
      </c>
      <c r="P246" s="640">
        <f>IF($B$8="Actuals only",SUMIF('WW Spending Actual'!$B$10:$B$49,'Summary TC'!$B246,'WW Spending Actual'!O$10:O$49),0)+IF($B$8="Actuals + Projected",SUMIF('WW Spending Total'!$B$10:$B$49,'Summary TC'!$B246,'WW Spending Total'!O$10:O$49),0)</f>
        <v>0</v>
      </c>
      <c r="Q246" s="640">
        <f>IF($B$8="Actuals only",SUMIF('WW Spending Actual'!$B$10:$B$49,'Summary TC'!$B246,'WW Spending Actual'!P$10:P$49),0)+IF($B$8="Actuals + Projected",SUMIF('WW Spending Total'!$B$10:$B$49,'Summary TC'!$B246,'WW Spending Total'!P$10:P$49),0)</f>
        <v>0</v>
      </c>
      <c r="R246" s="640">
        <f>IF($B$8="Actuals only",SUMIF('WW Spending Actual'!$B$10:$B$49,'Summary TC'!$B246,'WW Spending Actual'!Q$10:Q$49),0)+IF($B$8="Actuals + Projected",SUMIF('WW Spending Total'!$B$10:$B$49,'Summary TC'!$B246,'WW Spending Total'!Q$10:Q$49),0)</f>
        <v>0</v>
      </c>
      <c r="S246" s="640">
        <f>IF($B$8="Actuals only",SUMIF('WW Spending Actual'!$B$10:$B$49,'Summary TC'!$B246,'WW Spending Actual'!R$10:R$49),0)+IF($B$8="Actuals + Projected",SUMIF('WW Spending Total'!$B$10:$B$49,'Summary TC'!$B246,'WW Spending Total'!R$10:R$49),0)</f>
        <v>0</v>
      </c>
      <c r="T246" s="640">
        <f>IF($B$8="Actuals only",SUMIF('WW Spending Actual'!$B$10:$B$49,'Summary TC'!$B246,'WW Spending Actual'!S$10:S$49),0)+IF($B$8="Actuals + Projected",SUMIF('WW Spending Total'!$B$10:$B$49,'Summary TC'!$B246,'WW Spending Total'!S$10:S$49),0)</f>
        <v>0</v>
      </c>
      <c r="U246" s="640">
        <f>IF($B$8="Actuals only",SUMIF('WW Spending Actual'!$B$10:$B$49,'Summary TC'!$B246,'WW Spending Actual'!T$10:T$49),0)+IF($B$8="Actuals + Projected",SUMIF('WW Spending Total'!$B$10:$B$49,'Summary TC'!$B246,'WW Spending Total'!T$10:T$49),0)</f>
        <v>0</v>
      </c>
      <c r="V246" s="640">
        <f>IF($B$8="Actuals only",SUMIF('WW Spending Actual'!$B$10:$B$49,'Summary TC'!$B246,'WW Spending Actual'!U$10:U$49),0)+IF($B$8="Actuals + Projected",SUMIF('WW Spending Total'!$B$10:$B$49,'Summary TC'!$B246,'WW Spending Total'!U$10:U$49),0)</f>
        <v>0</v>
      </c>
      <c r="W246" s="640">
        <f>IF($B$8="Actuals only",SUMIF('WW Spending Actual'!$B$10:$B$49,'Summary TC'!$B246,'WW Spending Actual'!V$10:V$49),0)+IF($B$8="Actuals + Projected",SUMIF('WW Spending Total'!$B$10:$B$49,'Summary TC'!$B246,'WW Spending Total'!V$10:V$49),0)</f>
        <v>0</v>
      </c>
      <c r="X246" s="640">
        <f>IF($B$8="Actuals only",SUMIF('WW Spending Actual'!$B$10:$B$49,'Summary TC'!$B246,'WW Spending Actual'!W$10:W$49),0)+IF($B$8="Actuals + Projected",SUMIF('WW Spending Total'!$B$10:$B$49,'Summary TC'!$B246,'WW Spending Total'!W$10:W$49),0)</f>
        <v>0</v>
      </c>
      <c r="Y246" s="640">
        <f>IF($B$8="Actuals only",SUMIF('WW Spending Actual'!$B$10:$B$49,'Summary TC'!$B246,'WW Spending Actual'!X$10:X$49),0)+IF($B$8="Actuals + Projected",SUMIF('WW Spending Total'!$B$10:$B$49,'Summary TC'!$B246,'WW Spending Total'!X$10:X$49),0)</f>
        <v>0</v>
      </c>
      <c r="Z246" s="640">
        <f>IF($B$8="Actuals only",SUMIF('WW Spending Actual'!$B$10:$B$49,'Summary TC'!$B246,'WW Spending Actual'!Y$10:Y$49),0)+IF($B$8="Actuals + Projected",SUMIF('WW Spending Total'!$B$10:$B$49,'Summary TC'!$B246,'WW Spending Total'!Y$10:Y$49),0)</f>
        <v>0</v>
      </c>
      <c r="AA246" s="640">
        <f>IF($B$8="Actuals only",SUMIF('WW Spending Actual'!$B$10:$B$49,'Summary TC'!$B246,'WW Spending Actual'!Z$10:Z$49),0)+IF($B$8="Actuals + Projected",SUMIF('WW Spending Total'!$B$10:$B$49,'Summary TC'!$B246,'WW Spending Total'!Z$10:Z$49),0)</f>
        <v>0</v>
      </c>
      <c r="AB246" s="640">
        <f>IF($B$8="Actuals only",SUMIF('WW Spending Actual'!$B$10:$B$49,'Summary TC'!$B246,'WW Spending Actual'!AA$10:AA$49),0)+IF($B$8="Actuals + Projected",SUMIF('WW Spending Total'!$B$10:$B$49,'Summary TC'!$B246,'WW Spending Total'!AA$10:AA$49),0)</f>
        <v>0</v>
      </c>
      <c r="AC246" s="640">
        <f>IF($B$8="Actuals only",SUMIF('WW Spending Actual'!$B$10:$B$49,'Summary TC'!$B246,'WW Spending Actual'!AB$10:AB$49),0)+IF($B$8="Actuals + Projected",SUMIF('WW Spending Total'!$B$10:$B$49,'Summary TC'!$B246,'WW Spending Total'!AB$10:AB$49),0)</f>
        <v>0</v>
      </c>
      <c r="AD246" s="640">
        <f>IF($B$8="Actuals only",SUMIF('WW Spending Actual'!$B$10:$B$49,'Summary TC'!$B246,'WW Spending Actual'!AC$10:AC$49),0)+IF($B$8="Actuals + Projected",SUMIF('WW Spending Total'!$B$10:$B$49,'Summary TC'!$B246,'WW Spending Total'!AC$10:AC$49),0)</f>
        <v>0</v>
      </c>
      <c r="AE246" s="640">
        <f>IF($B$8="Actuals only",SUMIF('WW Spending Actual'!$B$10:$B$49,'Summary TC'!$B246,'WW Spending Actual'!AD$10:AD$49),0)+IF($B$8="Actuals + Projected",SUMIF('WW Spending Total'!$B$10:$B$49,'Summary TC'!$B246,'WW Spending Total'!AD$10:AD$49),0)</f>
        <v>0</v>
      </c>
      <c r="AF246" s="640">
        <f>IF($B$8="Actuals only",SUMIF('WW Spending Actual'!$B$10:$B$49,'Summary TC'!$B246,'WW Spending Actual'!AE$10:AE$49),0)+IF($B$8="Actuals + Projected",SUMIF('WW Spending Total'!$B$10:$B$49,'Summary TC'!$B246,'WW Spending Total'!AE$10:AE$49),0)</f>
        <v>0</v>
      </c>
      <c r="AG246" s="640">
        <f>IF($B$8="Actuals only",SUMIF('WW Spending Actual'!$B$10:$B$49,'Summary TC'!$B246,'WW Spending Actual'!AF$10:AF$49),0)+IF($B$8="Actuals + Projected",SUMIF('WW Spending Total'!$B$10:$B$49,'Summary TC'!$B246,'WW Spending Total'!AF$10:AF$49),0)</f>
        <v>0</v>
      </c>
      <c r="AH246" s="641">
        <f>IF($B$8="Actuals only",SUMIF('WW Spending Actual'!$B$10:$B$49,'Summary TC'!$B246,'WW Spending Actual'!AG$10:AG$49),0)+IF($B$8="Actuals + Projected",SUMIF('WW Spending Total'!$B$10:$B$49,'Summary TC'!$B246,'WW Spending Total'!AG$10:AG$49),0)</f>
        <v>0</v>
      </c>
      <c r="AI246" s="793"/>
    </row>
    <row r="247" spans="2:35" hidden="1" x14ac:dyDescent="0.2">
      <c r="B247" s="533"/>
      <c r="C247" s="628"/>
      <c r="D247" s="505"/>
      <c r="E247" s="794"/>
      <c r="F247" s="684"/>
      <c r="G247" s="684"/>
      <c r="H247" s="684"/>
      <c r="I247" s="684"/>
      <c r="J247" s="684"/>
      <c r="K247" s="684"/>
      <c r="L247" s="684"/>
      <c r="M247" s="684"/>
      <c r="N247" s="684"/>
      <c r="O247" s="684"/>
      <c r="P247" s="684"/>
      <c r="Q247" s="684"/>
      <c r="R247" s="684"/>
      <c r="S247" s="684"/>
      <c r="T247" s="684"/>
      <c r="U247" s="684"/>
      <c r="V247" s="684"/>
      <c r="W247" s="684"/>
      <c r="X247" s="684"/>
      <c r="Y247" s="684"/>
      <c r="Z247" s="684"/>
      <c r="AA247" s="684"/>
      <c r="AB247" s="684"/>
      <c r="AC247" s="684"/>
      <c r="AD247" s="684"/>
      <c r="AE247" s="684"/>
      <c r="AF247" s="684"/>
      <c r="AG247" s="684"/>
      <c r="AH247" s="793"/>
      <c r="AI247" s="793"/>
    </row>
    <row r="248" spans="2:35" hidden="1" x14ac:dyDescent="0.2">
      <c r="B248" s="554" t="s">
        <v>81</v>
      </c>
      <c r="C248" s="628"/>
      <c r="D248" s="638"/>
      <c r="E248" s="795"/>
      <c r="F248" s="773"/>
      <c r="G248" s="773"/>
      <c r="H248" s="773"/>
      <c r="I248" s="773"/>
      <c r="J248" s="773"/>
      <c r="K248" s="773"/>
      <c r="L248" s="773"/>
      <c r="M248" s="773"/>
      <c r="N248" s="773"/>
      <c r="O248" s="773"/>
      <c r="P248" s="773"/>
      <c r="Q248" s="773"/>
      <c r="R248" s="773"/>
      <c r="S248" s="773"/>
      <c r="T248" s="773"/>
      <c r="U248" s="773"/>
      <c r="V248" s="773"/>
      <c r="W248" s="773"/>
      <c r="X248" s="773"/>
      <c r="Y248" s="773"/>
      <c r="Z248" s="773"/>
      <c r="AA248" s="773"/>
      <c r="AB248" s="773"/>
      <c r="AC248" s="773"/>
      <c r="AD248" s="773"/>
      <c r="AE248" s="773"/>
      <c r="AF248" s="773"/>
      <c r="AG248" s="773"/>
      <c r="AH248" s="796"/>
      <c r="AI248" s="641"/>
    </row>
    <row r="249" spans="2:35" hidden="1" x14ac:dyDescent="0.2">
      <c r="B249" s="591" t="str">
        <f>IFERROR(VLOOKUP(C249,'MEG Def'!$A$57:$B$59,2),"")</f>
        <v/>
      </c>
      <c r="C249" s="628"/>
      <c r="D249" s="638"/>
      <c r="E249" s="639">
        <f>IF($B$8="Actuals only",SUMIF('WW Spending Actual'!$B$10:$B$49,'Summary TC'!$B249,'WW Spending Actual'!D$10:D$49),0)+IF($B$8="Actuals + Projected",SUMIF('WW Spending Total'!$B$10:$B$49,'Summary TC'!$B249,'WW Spending Total'!D$10:D$49),0)</f>
        <v>0</v>
      </c>
      <c r="F249" s="640">
        <f>IF($B$8="Actuals only",SUMIF('WW Spending Actual'!$B$10:$B$49,'Summary TC'!$B249,'WW Spending Actual'!E$10:E$49),0)+IF($B$8="Actuals + Projected",SUMIF('WW Spending Total'!$B$10:$B$49,'Summary TC'!$B249,'WW Spending Total'!E$10:E$49),0)</f>
        <v>0</v>
      </c>
      <c r="G249" s="640">
        <f>IF($B$8="Actuals only",SUMIF('WW Spending Actual'!$B$10:$B$49,'Summary TC'!$B249,'WW Spending Actual'!F$10:F$49),0)+IF($B$8="Actuals + Projected",SUMIF('WW Spending Total'!$B$10:$B$49,'Summary TC'!$B249,'WW Spending Total'!F$10:F$49),0)</f>
        <v>0</v>
      </c>
      <c r="H249" s="640">
        <f>IF($B$8="Actuals only",SUMIF('WW Spending Actual'!$B$10:$B$49,'Summary TC'!$B249,'WW Spending Actual'!G$10:G$49),0)+IF($B$8="Actuals + Projected",SUMIF('WW Spending Total'!$B$10:$B$49,'Summary TC'!$B249,'WW Spending Total'!G$10:G$49),0)</f>
        <v>0</v>
      </c>
      <c r="I249" s="640">
        <f>IF($B$8="Actuals only",SUMIF('WW Spending Actual'!$B$10:$B$49,'Summary TC'!$B249,'WW Spending Actual'!H$10:H$49),0)+IF($B$8="Actuals + Projected",SUMIF('WW Spending Total'!$B$10:$B$49,'Summary TC'!$B249,'WW Spending Total'!H$10:H$49),0)</f>
        <v>0</v>
      </c>
      <c r="J249" s="640">
        <f>IF($B$8="Actuals only",SUMIF('WW Spending Actual'!$B$10:$B$49,'Summary TC'!$B249,'WW Spending Actual'!I$10:I$49),0)+IF($B$8="Actuals + Projected",SUMIF('WW Spending Total'!$B$10:$B$49,'Summary TC'!$B249,'WW Spending Total'!I$10:I$49),0)</f>
        <v>0</v>
      </c>
      <c r="K249" s="640">
        <f>IF($B$8="Actuals only",SUMIF('WW Spending Actual'!$B$10:$B$49,'Summary TC'!$B249,'WW Spending Actual'!J$10:J$49),0)+IF($B$8="Actuals + Projected",SUMIF('WW Spending Total'!$B$10:$B$49,'Summary TC'!$B249,'WW Spending Total'!J$10:J$49),0)</f>
        <v>0</v>
      </c>
      <c r="L249" s="640">
        <f>IF($B$8="Actuals only",SUMIF('WW Spending Actual'!$B$10:$B$49,'Summary TC'!$B249,'WW Spending Actual'!K$10:K$49),0)+IF($B$8="Actuals + Projected",SUMIF('WW Spending Total'!$B$10:$B$49,'Summary TC'!$B249,'WW Spending Total'!K$10:K$49),0)</f>
        <v>0</v>
      </c>
      <c r="M249" s="640">
        <f>IF($B$8="Actuals only",SUMIF('WW Spending Actual'!$B$10:$B$49,'Summary TC'!$B249,'WW Spending Actual'!L$10:L$49),0)+IF($B$8="Actuals + Projected",SUMIF('WW Spending Total'!$B$10:$B$49,'Summary TC'!$B249,'WW Spending Total'!L$10:L$49),0)</f>
        <v>0</v>
      </c>
      <c r="N249" s="640">
        <f>IF($B$8="Actuals only",SUMIF('WW Spending Actual'!$B$10:$B$49,'Summary TC'!$B249,'WW Spending Actual'!M$10:M$49),0)+IF($B$8="Actuals + Projected",SUMIF('WW Spending Total'!$B$10:$B$49,'Summary TC'!$B249,'WW Spending Total'!M$10:M$49),0)</f>
        <v>0</v>
      </c>
      <c r="O249" s="640">
        <f>IF($B$8="Actuals only",SUMIF('WW Spending Actual'!$B$10:$B$49,'Summary TC'!$B249,'WW Spending Actual'!N$10:N$49),0)+IF($B$8="Actuals + Projected",SUMIF('WW Spending Total'!$B$10:$B$49,'Summary TC'!$B249,'WW Spending Total'!N$10:N$49),0)</f>
        <v>0</v>
      </c>
      <c r="P249" s="640">
        <f>IF($B$8="Actuals only",SUMIF('WW Spending Actual'!$B$10:$B$49,'Summary TC'!$B249,'WW Spending Actual'!O$10:O$49),0)+IF($B$8="Actuals + Projected",SUMIF('WW Spending Total'!$B$10:$B$49,'Summary TC'!$B249,'WW Spending Total'!O$10:O$49),0)</f>
        <v>0</v>
      </c>
      <c r="Q249" s="640">
        <f>IF($B$8="Actuals only",SUMIF('WW Spending Actual'!$B$10:$B$49,'Summary TC'!$B249,'WW Spending Actual'!P$10:P$49),0)+IF($B$8="Actuals + Projected",SUMIF('WW Spending Total'!$B$10:$B$49,'Summary TC'!$B249,'WW Spending Total'!P$10:P$49),0)</f>
        <v>0</v>
      </c>
      <c r="R249" s="640">
        <f>IF($B$8="Actuals only",SUMIF('WW Spending Actual'!$B$10:$B$49,'Summary TC'!$B249,'WW Spending Actual'!Q$10:Q$49),0)+IF($B$8="Actuals + Projected",SUMIF('WW Spending Total'!$B$10:$B$49,'Summary TC'!$B249,'WW Spending Total'!Q$10:Q$49),0)</f>
        <v>0</v>
      </c>
      <c r="S249" s="640">
        <f>IF($B$8="Actuals only",SUMIF('WW Spending Actual'!$B$10:$B$49,'Summary TC'!$B249,'WW Spending Actual'!R$10:R$49),0)+IF($B$8="Actuals + Projected",SUMIF('WW Spending Total'!$B$10:$B$49,'Summary TC'!$B249,'WW Spending Total'!R$10:R$49),0)</f>
        <v>0</v>
      </c>
      <c r="T249" s="640">
        <f>IF($B$8="Actuals only",SUMIF('WW Spending Actual'!$B$10:$B$49,'Summary TC'!$B249,'WW Spending Actual'!S$10:S$49),0)+IF($B$8="Actuals + Projected",SUMIF('WW Spending Total'!$B$10:$B$49,'Summary TC'!$B249,'WW Spending Total'!S$10:S$49),0)</f>
        <v>0</v>
      </c>
      <c r="U249" s="640">
        <f>IF($B$8="Actuals only",SUMIF('WW Spending Actual'!$B$10:$B$49,'Summary TC'!$B249,'WW Spending Actual'!T$10:T$49),0)+IF($B$8="Actuals + Projected",SUMIF('WW Spending Total'!$B$10:$B$49,'Summary TC'!$B249,'WW Spending Total'!T$10:T$49),0)</f>
        <v>0</v>
      </c>
      <c r="V249" s="640">
        <f>IF($B$8="Actuals only",SUMIF('WW Spending Actual'!$B$10:$B$49,'Summary TC'!$B249,'WW Spending Actual'!U$10:U$49),0)+IF($B$8="Actuals + Projected",SUMIF('WW Spending Total'!$B$10:$B$49,'Summary TC'!$B249,'WW Spending Total'!U$10:U$49),0)</f>
        <v>0</v>
      </c>
      <c r="W249" s="640">
        <f>IF($B$8="Actuals only",SUMIF('WW Spending Actual'!$B$10:$B$49,'Summary TC'!$B249,'WW Spending Actual'!V$10:V$49),0)+IF($B$8="Actuals + Projected",SUMIF('WW Spending Total'!$B$10:$B$49,'Summary TC'!$B249,'WW Spending Total'!V$10:V$49),0)</f>
        <v>0</v>
      </c>
      <c r="X249" s="640">
        <f>IF($B$8="Actuals only",SUMIF('WW Spending Actual'!$B$10:$B$49,'Summary TC'!$B249,'WW Spending Actual'!W$10:W$49),0)+IF($B$8="Actuals + Projected",SUMIF('WW Spending Total'!$B$10:$B$49,'Summary TC'!$B249,'WW Spending Total'!W$10:W$49),0)</f>
        <v>0</v>
      </c>
      <c r="Y249" s="640">
        <f>IF($B$8="Actuals only",SUMIF('WW Spending Actual'!$B$10:$B$49,'Summary TC'!$B249,'WW Spending Actual'!X$10:X$49),0)+IF($B$8="Actuals + Projected",SUMIF('WW Spending Total'!$B$10:$B$49,'Summary TC'!$B249,'WW Spending Total'!X$10:X$49),0)</f>
        <v>0</v>
      </c>
      <c r="Z249" s="640">
        <f>IF($B$8="Actuals only",SUMIF('WW Spending Actual'!$B$10:$B$49,'Summary TC'!$B249,'WW Spending Actual'!Y$10:Y$49),0)+IF($B$8="Actuals + Projected",SUMIF('WW Spending Total'!$B$10:$B$49,'Summary TC'!$B249,'WW Spending Total'!Y$10:Y$49),0)</f>
        <v>0</v>
      </c>
      <c r="AA249" s="640">
        <f>IF($B$8="Actuals only",SUMIF('WW Spending Actual'!$B$10:$B$49,'Summary TC'!$B249,'WW Spending Actual'!Z$10:Z$49),0)+IF($B$8="Actuals + Projected",SUMIF('WW Spending Total'!$B$10:$B$49,'Summary TC'!$B249,'WW Spending Total'!Z$10:Z$49),0)</f>
        <v>0</v>
      </c>
      <c r="AB249" s="640">
        <f>IF($B$8="Actuals only",SUMIF('WW Spending Actual'!$B$10:$B$49,'Summary TC'!$B249,'WW Spending Actual'!AA$10:AA$49),0)+IF($B$8="Actuals + Projected",SUMIF('WW Spending Total'!$B$10:$B$49,'Summary TC'!$B249,'WW Spending Total'!AA$10:AA$49),0)</f>
        <v>0</v>
      </c>
      <c r="AC249" s="640">
        <f>IF($B$8="Actuals only",SUMIF('WW Spending Actual'!$B$10:$B$49,'Summary TC'!$B249,'WW Spending Actual'!AB$10:AB$49),0)+IF($B$8="Actuals + Projected",SUMIF('WW Spending Total'!$B$10:$B$49,'Summary TC'!$B249,'WW Spending Total'!AB$10:AB$49),0)</f>
        <v>0</v>
      </c>
      <c r="AD249" s="640">
        <f>IF($B$8="Actuals only",SUMIF('WW Spending Actual'!$B$10:$B$49,'Summary TC'!$B249,'WW Spending Actual'!AC$10:AC$49),0)+IF($B$8="Actuals + Projected",SUMIF('WW Spending Total'!$B$10:$B$49,'Summary TC'!$B249,'WW Spending Total'!AC$10:AC$49),0)</f>
        <v>0</v>
      </c>
      <c r="AE249" s="640">
        <f>IF($B$8="Actuals only",SUMIF('WW Spending Actual'!$B$10:$B$49,'Summary TC'!$B249,'WW Spending Actual'!AD$10:AD$49),0)+IF($B$8="Actuals + Projected",SUMIF('WW Spending Total'!$B$10:$B$49,'Summary TC'!$B249,'WW Spending Total'!AD$10:AD$49),0)</f>
        <v>0</v>
      </c>
      <c r="AF249" s="640">
        <f>IF($B$8="Actuals only",SUMIF('WW Spending Actual'!$B$10:$B$49,'Summary TC'!$B249,'WW Spending Actual'!AE$10:AE$49),0)+IF($B$8="Actuals + Projected",SUMIF('WW Spending Total'!$B$10:$B$49,'Summary TC'!$B249,'WW Spending Total'!AE$10:AE$49),0)</f>
        <v>0</v>
      </c>
      <c r="AG249" s="640">
        <f>IF($B$8="Actuals only",SUMIF('WW Spending Actual'!$B$10:$B$49,'Summary TC'!$B249,'WW Spending Actual'!AF$10:AF$49),0)+IF($B$8="Actuals + Projected",SUMIF('WW Spending Total'!$B$10:$B$49,'Summary TC'!$B249,'WW Spending Total'!AF$10:AF$49),0)</f>
        <v>0</v>
      </c>
      <c r="AH249" s="641">
        <f>IF($B$8="Actuals only",SUMIF('WW Spending Actual'!$B$10:$B$49,'Summary TC'!$B249,'WW Spending Actual'!AG$10:AG$49),0)+IF($B$8="Actuals + Projected",SUMIF('WW Spending Total'!$B$10:$B$49,'Summary TC'!$B249,'WW Spending Total'!AG$10:AG$49),0)</f>
        <v>0</v>
      </c>
      <c r="AI249" s="641"/>
    </row>
    <row r="250" spans="2:35" hidden="1" x14ac:dyDescent="0.2">
      <c r="B250" s="591" t="str">
        <f>IFERROR(VLOOKUP(C250,'MEG Def'!$A$57:$B$59,2),"")</f>
        <v/>
      </c>
      <c r="C250" s="628"/>
      <c r="D250" s="638"/>
      <c r="E250" s="639">
        <f>IF($B$8="Actuals only",SUMIF('WW Spending Actual'!$B$10:$B$49,'Summary TC'!$B250,'WW Spending Actual'!D$10:D$49),0)+IF($B$8="Actuals + Projected",SUMIF('WW Spending Total'!$B$10:$B$49,'Summary TC'!$B250,'WW Spending Total'!D$10:D$49),0)</f>
        <v>0</v>
      </c>
      <c r="F250" s="640">
        <f>IF($B$8="Actuals only",SUMIF('WW Spending Actual'!$B$10:$B$49,'Summary TC'!$B250,'WW Spending Actual'!E$10:E$49),0)+IF($B$8="Actuals + Projected",SUMIF('WW Spending Total'!$B$10:$B$49,'Summary TC'!$B250,'WW Spending Total'!E$10:E$49),0)</f>
        <v>0</v>
      </c>
      <c r="G250" s="640">
        <f>IF($B$8="Actuals only",SUMIF('WW Spending Actual'!$B$10:$B$49,'Summary TC'!$B250,'WW Spending Actual'!F$10:F$49),0)+IF($B$8="Actuals + Projected",SUMIF('WW Spending Total'!$B$10:$B$49,'Summary TC'!$B250,'WW Spending Total'!F$10:F$49),0)</f>
        <v>0</v>
      </c>
      <c r="H250" s="640">
        <f>IF($B$8="Actuals only",SUMIF('WW Spending Actual'!$B$10:$B$49,'Summary TC'!$B250,'WW Spending Actual'!G$10:G$49),0)+IF($B$8="Actuals + Projected",SUMIF('WW Spending Total'!$B$10:$B$49,'Summary TC'!$B250,'WW Spending Total'!G$10:G$49),0)</f>
        <v>0</v>
      </c>
      <c r="I250" s="640">
        <f>IF($B$8="Actuals only",SUMIF('WW Spending Actual'!$B$10:$B$49,'Summary TC'!$B250,'WW Spending Actual'!H$10:H$49),0)+IF($B$8="Actuals + Projected",SUMIF('WW Spending Total'!$B$10:$B$49,'Summary TC'!$B250,'WW Spending Total'!H$10:H$49),0)</f>
        <v>0</v>
      </c>
      <c r="J250" s="640">
        <f>IF($B$8="Actuals only",SUMIF('WW Spending Actual'!$B$10:$B$49,'Summary TC'!$B250,'WW Spending Actual'!I$10:I$49),0)+IF($B$8="Actuals + Projected",SUMIF('WW Spending Total'!$B$10:$B$49,'Summary TC'!$B250,'WW Spending Total'!I$10:I$49),0)</f>
        <v>0</v>
      </c>
      <c r="K250" s="640">
        <f>IF($B$8="Actuals only",SUMIF('WW Spending Actual'!$B$10:$B$49,'Summary TC'!$B250,'WW Spending Actual'!J$10:J$49),0)+IF($B$8="Actuals + Projected",SUMIF('WW Spending Total'!$B$10:$B$49,'Summary TC'!$B250,'WW Spending Total'!J$10:J$49),0)</f>
        <v>0</v>
      </c>
      <c r="L250" s="640">
        <f>IF($B$8="Actuals only",SUMIF('WW Spending Actual'!$B$10:$B$49,'Summary TC'!$B250,'WW Spending Actual'!K$10:K$49),0)+IF($B$8="Actuals + Projected",SUMIF('WW Spending Total'!$B$10:$B$49,'Summary TC'!$B250,'WW Spending Total'!K$10:K$49),0)</f>
        <v>0</v>
      </c>
      <c r="M250" s="640">
        <f>IF($B$8="Actuals only",SUMIF('WW Spending Actual'!$B$10:$B$49,'Summary TC'!$B250,'WW Spending Actual'!L$10:L$49),0)+IF($B$8="Actuals + Projected",SUMIF('WW Spending Total'!$B$10:$B$49,'Summary TC'!$B250,'WW Spending Total'!L$10:L$49),0)</f>
        <v>0</v>
      </c>
      <c r="N250" s="640">
        <f>IF($B$8="Actuals only",SUMIF('WW Spending Actual'!$B$10:$B$49,'Summary TC'!$B250,'WW Spending Actual'!M$10:M$49),0)+IF($B$8="Actuals + Projected",SUMIF('WW Spending Total'!$B$10:$B$49,'Summary TC'!$B250,'WW Spending Total'!M$10:M$49),0)</f>
        <v>0</v>
      </c>
      <c r="O250" s="640">
        <f>IF($B$8="Actuals only",SUMIF('WW Spending Actual'!$B$10:$B$49,'Summary TC'!$B250,'WW Spending Actual'!N$10:N$49),0)+IF($B$8="Actuals + Projected",SUMIF('WW Spending Total'!$B$10:$B$49,'Summary TC'!$B250,'WW Spending Total'!N$10:N$49),0)</f>
        <v>0</v>
      </c>
      <c r="P250" s="640">
        <f>IF($B$8="Actuals only",SUMIF('WW Spending Actual'!$B$10:$B$49,'Summary TC'!$B250,'WW Spending Actual'!O$10:O$49),0)+IF($B$8="Actuals + Projected",SUMIF('WW Spending Total'!$B$10:$B$49,'Summary TC'!$B250,'WW Spending Total'!O$10:O$49),0)</f>
        <v>0</v>
      </c>
      <c r="Q250" s="640">
        <f>IF($B$8="Actuals only",SUMIF('WW Spending Actual'!$B$10:$B$49,'Summary TC'!$B250,'WW Spending Actual'!P$10:P$49),0)+IF($B$8="Actuals + Projected",SUMIF('WW Spending Total'!$B$10:$B$49,'Summary TC'!$B250,'WW Spending Total'!P$10:P$49),0)</f>
        <v>0</v>
      </c>
      <c r="R250" s="640">
        <f>IF($B$8="Actuals only",SUMIF('WW Spending Actual'!$B$10:$B$49,'Summary TC'!$B250,'WW Spending Actual'!Q$10:Q$49),0)+IF($B$8="Actuals + Projected",SUMIF('WW Spending Total'!$B$10:$B$49,'Summary TC'!$B250,'WW Spending Total'!Q$10:Q$49),0)</f>
        <v>0</v>
      </c>
      <c r="S250" s="640">
        <f>IF($B$8="Actuals only",SUMIF('WW Spending Actual'!$B$10:$B$49,'Summary TC'!$B250,'WW Spending Actual'!R$10:R$49),0)+IF($B$8="Actuals + Projected",SUMIF('WW Spending Total'!$B$10:$B$49,'Summary TC'!$B250,'WW Spending Total'!R$10:R$49),0)</f>
        <v>0</v>
      </c>
      <c r="T250" s="640">
        <f>IF($B$8="Actuals only",SUMIF('WW Spending Actual'!$B$10:$B$49,'Summary TC'!$B250,'WW Spending Actual'!S$10:S$49),0)+IF($B$8="Actuals + Projected",SUMIF('WW Spending Total'!$B$10:$B$49,'Summary TC'!$B250,'WW Spending Total'!S$10:S$49),0)</f>
        <v>0</v>
      </c>
      <c r="U250" s="640">
        <f>IF($B$8="Actuals only",SUMIF('WW Spending Actual'!$B$10:$B$49,'Summary TC'!$B250,'WW Spending Actual'!T$10:T$49),0)+IF($B$8="Actuals + Projected",SUMIF('WW Spending Total'!$B$10:$B$49,'Summary TC'!$B250,'WW Spending Total'!T$10:T$49),0)</f>
        <v>0</v>
      </c>
      <c r="V250" s="640">
        <f>IF($B$8="Actuals only",SUMIF('WW Spending Actual'!$B$10:$B$49,'Summary TC'!$B250,'WW Spending Actual'!U$10:U$49),0)+IF($B$8="Actuals + Projected",SUMIF('WW Spending Total'!$B$10:$B$49,'Summary TC'!$B250,'WW Spending Total'!U$10:U$49),0)</f>
        <v>0</v>
      </c>
      <c r="W250" s="640">
        <f>IF($B$8="Actuals only",SUMIF('WW Spending Actual'!$B$10:$B$49,'Summary TC'!$B250,'WW Spending Actual'!V$10:V$49),0)+IF($B$8="Actuals + Projected",SUMIF('WW Spending Total'!$B$10:$B$49,'Summary TC'!$B250,'WW Spending Total'!V$10:V$49),0)</f>
        <v>0</v>
      </c>
      <c r="X250" s="640">
        <f>IF($B$8="Actuals only",SUMIF('WW Spending Actual'!$B$10:$B$49,'Summary TC'!$B250,'WW Spending Actual'!W$10:W$49),0)+IF($B$8="Actuals + Projected",SUMIF('WW Spending Total'!$B$10:$B$49,'Summary TC'!$B250,'WW Spending Total'!W$10:W$49),0)</f>
        <v>0</v>
      </c>
      <c r="Y250" s="640">
        <f>IF($B$8="Actuals only",SUMIF('WW Spending Actual'!$B$10:$B$49,'Summary TC'!$B250,'WW Spending Actual'!X$10:X$49),0)+IF($B$8="Actuals + Projected",SUMIF('WW Spending Total'!$B$10:$B$49,'Summary TC'!$B250,'WW Spending Total'!X$10:X$49),0)</f>
        <v>0</v>
      </c>
      <c r="Z250" s="640">
        <f>IF($B$8="Actuals only",SUMIF('WW Spending Actual'!$B$10:$B$49,'Summary TC'!$B250,'WW Spending Actual'!Y$10:Y$49),0)+IF($B$8="Actuals + Projected",SUMIF('WW Spending Total'!$B$10:$B$49,'Summary TC'!$B250,'WW Spending Total'!Y$10:Y$49),0)</f>
        <v>0</v>
      </c>
      <c r="AA250" s="640">
        <f>IF($B$8="Actuals only",SUMIF('WW Spending Actual'!$B$10:$B$49,'Summary TC'!$B250,'WW Spending Actual'!Z$10:Z$49),0)+IF($B$8="Actuals + Projected",SUMIF('WW Spending Total'!$B$10:$B$49,'Summary TC'!$B250,'WW Spending Total'!Z$10:Z$49),0)</f>
        <v>0</v>
      </c>
      <c r="AB250" s="640">
        <f>IF($B$8="Actuals only",SUMIF('WW Spending Actual'!$B$10:$B$49,'Summary TC'!$B250,'WW Spending Actual'!AA$10:AA$49),0)+IF($B$8="Actuals + Projected",SUMIF('WW Spending Total'!$B$10:$B$49,'Summary TC'!$B250,'WW Spending Total'!AA$10:AA$49),0)</f>
        <v>0</v>
      </c>
      <c r="AC250" s="640">
        <f>IF($B$8="Actuals only",SUMIF('WW Spending Actual'!$B$10:$B$49,'Summary TC'!$B250,'WW Spending Actual'!AB$10:AB$49),0)+IF($B$8="Actuals + Projected",SUMIF('WW Spending Total'!$B$10:$B$49,'Summary TC'!$B250,'WW Spending Total'!AB$10:AB$49),0)</f>
        <v>0</v>
      </c>
      <c r="AD250" s="640">
        <f>IF($B$8="Actuals only",SUMIF('WW Spending Actual'!$B$10:$B$49,'Summary TC'!$B250,'WW Spending Actual'!AC$10:AC$49),0)+IF($B$8="Actuals + Projected",SUMIF('WW Spending Total'!$B$10:$B$49,'Summary TC'!$B250,'WW Spending Total'!AC$10:AC$49),0)</f>
        <v>0</v>
      </c>
      <c r="AE250" s="640">
        <f>IF($B$8="Actuals only",SUMIF('WW Spending Actual'!$B$10:$B$49,'Summary TC'!$B250,'WW Spending Actual'!AD$10:AD$49),0)+IF($B$8="Actuals + Projected",SUMIF('WW Spending Total'!$B$10:$B$49,'Summary TC'!$B250,'WW Spending Total'!AD$10:AD$49),0)</f>
        <v>0</v>
      </c>
      <c r="AF250" s="640">
        <f>IF($B$8="Actuals only",SUMIF('WW Spending Actual'!$B$10:$B$49,'Summary TC'!$B250,'WW Spending Actual'!AE$10:AE$49),0)+IF($B$8="Actuals + Projected",SUMIF('WW Spending Total'!$B$10:$B$49,'Summary TC'!$B250,'WW Spending Total'!AE$10:AE$49),0)</f>
        <v>0</v>
      </c>
      <c r="AG250" s="640">
        <f>IF($B$8="Actuals only",SUMIF('WW Spending Actual'!$B$10:$B$49,'Summary TC'!$B250,'WW Spending Actual'!AF$10:AF$49),0)+IF($B$8="Actuals + Projected",SUMIF('WW Spending Total'!$B$10:$B$49,'Summary TC'!$B250,'WW Spending Total'!AF$10:AF$49),0)</f>
        <v>0</v>
      </c>
      <c r="AH250" s="641">
        <f>IF($B$8="Actuals only",SUMIF('WW Spending Actual'!$B$10:$B$49,'Summary TC'!$B250,'WW Spending Actual'!AG$10:AG$49),0)+IF($B$8="Actuals + Projected",SUMIF('WW Spending Total'!$B$10:$B$49,'Summary TC'!$B250,'WW Spending Total'!AG$10:AG$49),0)</f>
        <v>0</v>
      </c>
      <c r="AI250" s="641"/>
    </row>
    <row r="251" spans="2:35" hidden="1" x14ac:dyDescent="0.2">
      <c r="B251" s="591" t="str">
        <f>IFERROR(VLOOKUP(C251,'MEG Def'!$A$57:$B$59,2),"")</f>
        <v/>
      </c>
      <c r="C251" s="628"/>
      <c r="D251" s="638"/>
      <c r="E251" s="639">
        <f>IF($B$8="Actuals only",SUMIF('WW Spending Actual'!$B$10:$B$49,'Summary TC'!$B251,'WW Spending Actual'!D$10:D$49),0)+IF($B$8="Actuals + Projected",SUMIF('WW Spending Total'!$B$10:$B$49,'Summary TC'!$B251,'WW Spending Total'!D$10:D$49),0)</f>
        <v>0</v>
      </c>
      <c r="F251" s="640">
        <f>IF($B$8="Actuals only",SUMIF('WW Spending Actual'!$B$10:$B$49,'Summary TC'!$B251,'WW Spending Actual'!E$10:E$49),0)+IF($B$8="Actuals + Projected",SUMIF('WW Spending Total'!$B$10:$B$49,'Summary TC'!$B251,'WW Spending Total'!E$10:E$49),0)</f>
        <v>0</v>
      </c>
      <c r="G251" s="640">
        <f>IF($B$8="Actuals only",SUMIF('WW Spending Actual'!$B$10:$B$49,'Summary TC'!$B251,'WW Spending Actual'!F$10:F$49),0)+IF($B$8="Actuals + Projected",SUMIF('WW Spending Total'!$B$10:$B$49,'Summary TC'!$B251,'WW Spending Total'!F$10:F$49),0)</f>
        <v>0</v>
      </c>
      <c r="H251" s="640">
        <f>IF($B$8="Actuals only",SUMIF('WW Spending Actual'!$B$10:$B$49,'Summary TC'!$B251,'WW Spending Actual'!G$10:G$49),0)+IF($B$8="Actuals + Projected",SUMIF('WW Spending Total'!$B$10:$B$49,'Summary TC'!$B251,'WW Spending Total'!G$10:G$49),0)</f>
        <v>0</v>
      </c>
      <c r="I251" s="640">
        <f>IF($B$8="Actuals only",SUMIF('WW Spending Actual'!$B$10:$B$49,'Summary TC'!$B251,'WW Spending Actual'!H$10:H$49),0)+IF($B$8="Actuals + Projected",SUMIF('WW Spending Total'!$B$10:$B$49,'Summary TC'!$B251,'WW Spending Total'!H$10:H$49),0)</f>
        <v>0</v>
      </c>
      <c r="J251" s="640">
        <f>IF($B$8="Actuals only",SUMIF('WW Spending Actual'!$B$10:$B$49,'Summary TC'!$B251,'WW Spending Actual'!I$10:I$49),0)+IF($B$8="Actuals + Projected",SUMIF('WW Spending Total'!$B$10:$B$49,'Summary TC'!$B251,'WW Spending Total'!I$10:I$49),0)</f>
        <v>0</v>
      </c>
      <c r="K251" s="640">
        <f>IF($B$8="Actuals only",SUMIF('WW Spending Actual'!$B$10:$B$49,'Summary TC'!$B251,'WW Spending Actual'!J$10:J$49),0)+IF($B$8="Actuals + Projected",SUMIF('WW Spending Total'!$B$10:$B$49,'Summary TC'!$B251,'WW Spending Total'!J$10:J$49),0)</f>
        <v>0</v>
      </c>
      <c r="L251" s="640">
        <f>IF($B$8="Actuals only",SUMIF('WW Spending Actual'!$B$10:$B$49,'Summary TC'!$B251,'WW Spending Actual'!K$10:K$49),0)+IF($B$8="Actuals + Projected",SUMIF('WW Spending Total'!$B$10:$B$49,'Summary TC'!$B251,'WW Spending Total'!K$10:K$49),0)</f>
        <v>0</v>
      </c>
      <c r="M251" s="640">
        <f>IF($B$8="Actuals only",SUMIF('WW Spending Actual'!$B$10:$B$49,'Summary TC'!$B251,'WW Spending Actual'!L$10:L$49),0)+IF($B$8="Actuals + Projected",SUMIF('WW Spending Total'!$B$10:$B$49,'Summary TC'!$B251,'WW Spending Total'!L$10:L$49),0)</f>
        <v>0</v>
      </c>
      <c r="N251" s="640">
        <f>IF($B$8="Actuals only",SUMIF('WW Spending Actual'!$B$10:$B$49,'Summary TC'!$B251,'WW Spending Actual'!M$10:M$49),0)+IF($B$8="Actuals + Projected",SUMIF('WW Spending Total'!$B$10:$B$49,'Summary TC'!$B251,'WW Spending Total'!M$10:M$49),0)</f>
        <v>0</v>
      </c>
      <c r="O251" s="640">
        <f>IF($B$8="Actuals only",SUMIF('WW Spending Actual'!$B$10:$B$49,'Summary TC'!$B251,'WW Spending Actual'!N$10:N$49),0)+IF($B$8="Actuals + Projected",SUMIF('WW Spending Total'!$B$10:$B$49,'Summary TC'!$B251,'WW Spending Total'!N$10:N$49),0)</f>
        <v>0</v>
      </c>
      <c r="P251" s="640">
        <f>IF($B$8="Actuals only",SUMIF('WW Spending Actual'!$B$10:$B$49,'Summary TC'!$B251,'WW Spending Actual'!O$10:O$49),0)+IF($B$8="Actuals + Projected",SUMIF('WW Spending Total'!$B$10:$B$49,'Summary TC'!$B251,'WW Spending Total'!O$10:O$49),0)</f>
        <v>0</v>
      </c>
      <c r="Q251" s="640">
        <f>IF($B$8="Actuals only",SUMIF('WW Spending Actual'!$B$10:$B$49,'Summary TC'!$B251,'WW Spending Actual'!P$10:P$49),0)+IF($B$8="Actuals + Projected",SUMIF('WW Spending Total'!$B$10:$B$49,'Summary TC'!$B251,'WW Spending Total'!P$10:P$49),0)</f>
        <v>0</v>
      </c>
      <c r="R251" s="640">
        <f>IF($B$8="Actuals only",SUMIF('WW Spending Actual'!$B$10:$B$49,'Summary TC'!$B251,'WW Spending Actual'!Q$10:Q$49),0)+IF($B$8="Actuals + Projected",SUMIF('WW Spending Total'!$B$10:$B$49,'Summary TC'!$B251,'WW Spending Total'!Q$10:Q$49),0)</f>
        <v>0</v>
      </c>
      <c r="S251" s="640">
        <f>IF($B$8="Actuals only",SUMIF('WW Spending Actual'!$B$10:$B$49,'Summary TC'!$B251,'WW Spending Actual'!R$10:R$49),0)+IF($B$8="Actuals + Projected",SUMIF('WW Spending Total'!$B$10:$B$49,'Summary TC'!$B251,'WW Spending Total'!R$10:R$49),0)</f>
        <v>0</v>
      </c>
      <c r="T251" s="640">
        <f>IF($B$8="Actuals only",SUMIF('WW Spending Actual'!$B$10:$B$49,'Summary TC'!$B251,'WW Spending Actual'!S$10:S$49),0)+IF($B$8="Actuals + Projected",SUMIF('WW Spending Total'!$B$10:$B$49,'Summary TC'!$B251,'WW Spending Total'!S$10:S$49),0)</f>
        <v>0</v>
      </c>
      <c r="U251" s="640">
        <f>IF($B$8="Actuals only",SUMIF('WW Spending Actual'!$B$10:$B$49,'Summary TC'!$B251,'WW Spending Actual'!T$10:T$49),0)+IF($B$8="Actuals + Projected",SUMIF('WW Spending Total'!$B$10:$B$49,'Summary TC'!$B251,'WW Spending Total'!T$10:T$49),0)</f>
        <v>0</v>
      </c>
      <c r="V251" s="640">
        <f>IF($B$8="Actuals only",SUMIF('WW Spending Actual'!$B$10:$B$49,'Summary TC'!$B251,'WW Spending Actual'!U$10:U$49),0)+IF($B$8="Actuals + Projected",SUMIF('WW Spending Total'!$B$10:$B$49,'Summary TC'!$B251,'WW Spending Total'!U$10:U$49),0)</f>
        <v>0</v>
      </c>
      <c r="W251" s="640">
        <f>IF($B$8="Actuals only",SUMIF('WW Spending Actual'!$B$10:$B$49,'Summary TC'!$B251,'WW Spending Actual'!V$10:V$49),0)+IF($B$8="Actuals + Projected",SUMIF('WW Spending Total'!$B$10:$B$49,'Summary TC'!$B251,'WW Spending Total'!V$10:V$49),0)</f>
        <v>0</v>
      </c>
      <c r="X251" s="640">
        <f>IF($B$8="Actuals only",SUMIF('WW Spending Actual'!$B$10:$B$49,'Summary TC'!$B251,'WW Spending Actual'!W$10:W$49),0)+IF($B$8="Actuals + Projected",SUMIF('WW Spending Total'!$B$10:$B$49,'Summary TC'!$B251,'WW Spending Total'!W$10:W$49),0)</f>
        <v>0</v>
      </c>
      <c r="Y251" s="640">
        <f>IF($B$8="Actuals only",SUMIF('WW Spending Actual'!$B$10:$B$49,'Summary TC'!$B251,'WW Spending Actual'!X$10:X$49),0)+IF($B$8="Actuals + Projected",SUMIF('WW Spending Total'!$B$10:$B$49,'Summary TC'!$B251,'WW Spending Total'!X$10:X$49),0)</f>
        <v>0</v>
      </c>
      <c r="Z251" s="640">
        <f>IF($B$8="Actuals only",SUMIF('WW Spending Actual'!$B$10:$B$49,'Summary TC'!$B251,'WW Spending Actual'!Y$10:Y$49),0)+IF($B$8="Actuals + Projected",SUMIF('WW Spending Total'!$B$10:$B$49,'Summary TC'!$B251,'WW Spending Total'!Y$10:Y$49),0)</f>
        <v>0</v>
      </c>
      <c r="AA251" s="640">
        <f>IF($B$8="Actuals only",SUMIF('WW Spending Actual'!$B$10:$B$49,'Summary TC'!$B251,'WW Spending Actual'!Z$10:Z$49),0)+IF($B$8="Actuals + Projected",SUMIF('WW Spending Total'!$B$10:$B$49,'Summary TC'!$B251,'WW Spending Total'!Z$10:Z$49),0)</f>
        <v>0</v>
      </c>
      <c r="AB251" s="640">
        <f>IF($B$8="Actuals only",SUMIF('WW Spending Actual'!$B$10:$B$49,'Summary TC'!$B251,'WW Spending Actual'!AA$10:AA$49),0)+IF($B$8="Actuals + Projected",SUMIF('WW Spending Total'!$B$10:$B$49,'Summary TC'!$B251,'WW Spending Total'!AA$10:AA$49),0)</f>
        <v>0</v>
      </c>
      <c r="AC251" s="640">
        <f>IF($B$8="Actuals only",SUMIF('WW Spending Actual'!$B$10:$B$49,'Summary TC'!$B251,'WW Spending Actual'!AB$10:AB$49),0)+IF($B$8="Actuals + Projected",SUMIF('WW Spending Total'!$B$10:$B$49,'Summary TC'!$B251,'WW Spending Total'!AB$10:AB$49),0)</f>
        <v>0</v>
      </c>
      <c r="AD251" s="640">
        <f>IF($B$8="Actuals only",SUMIF('WW Spending Actual'!$B$10:$B$49,'Summary TC'!$B251,'WW Spending Actual'!AC$10:AC$49),0)+IF($B$8="Actuals + Projected",SUMIF('WW Spending Total'!$B$10:$B$49,'Summary TC'!$B251,'WW Spending Total'!AC$10:AC$49),0)</f>
        <v>0</v>
      </c>
      <c r="AE251" s="640">
        <f>IF($B$8="Actuals only",SUMIF('WW Spending Actual'!$B$10:$B$49,'Summary TC'!$B251,'WW Spending Actual'!AD$10:AD$49),0)+IF($B$8="Actuals + Projected",SUMIF('WW Spending Total'!$B$10:$B$49,'Summary TC'!$B251,'WW Spending Total'!AD$10:AD$49),0)</f>
        <v>0</v>
      </c>
      <c r="AF251" s="640">
        <f>IF($B$8="Actuals only",SUMIF('WW Spending Actual'!$B$10:$B$49,'Summary TC'!$B251,'WW Spending Actual'!AE$10:AE$49),0)+IF($B$8="Actuals + Projected",SUMIF('WW Spending Total'!$B$10:$B$49,'Summary TC'!$B251,'WW Spending Total'!AE$10:AE$49),0)</f>
        <v>0</v>
      </c>
      <c r="AG251" s="640">
        <f>IF($B$8="Actuals only",SUMIF('WW Spending Actual'!$B$10:$B$49,'Summary TC'!$B251,'WW Spending Actual'!AF$10:AF$49),0)+IF($B$8="Actuals + Projected",SUMIF('WW Spending Total'!$B$10:$B$49,'Summary TC'!$B251,'WW Spending Total'!AF$10:AF$49),0)</f>
        <v>0</v>
      </c>
      <c r="AH251" s="641">
        <f>IF($B$8="Actuals only",SUMIF('WW Spending Actual'!$B$10:$B$49,'Summary TC'!$B251,'WW Spending Actual'!AG$10:AG$49),0)+IF($B$8="Actuals + Projected",SUMIF('WW Spending Total'!$B$10:$B$49,'Summary TC'!$B251,'WW Spending Total'!AG$10:AG$49),0)</f>
        <v>0</v>
      </c>
      <c r="AI251" s="641"/>
    </row>
    <row r="252" spans="2:35" ht="13.5" hidden="1" thickBot="1" x14ac:dyDescent="0.25">
      <c r="B252" s="591"/>
      <c r="C252" s="628"/>
      <c r="D252" s="638"/>
      <c r="E252" s="797"/>
      <c r="F252" s="798"/>
      <c r="G252" s="798"/>
      <c r="H252" s="798"/>
      <c r="I252" s="798"/>
      <c r="J252" s="798"/>
      <c r="K252" s="798"/>
      <c r="L252" s="798"/>
      <c r="M252" s="798"/>
      <c r="N252" s="798"/>
      <c r="O252" s="798"/>
      <c r="P252" s="798"/>
      <c r="Q252" s="798"/>
      <c r="R252" s="798"/>
      <c r="S252" s="798"/>
      <c r="T252" s="798"/>
      <c r="U252" s="798"/>
      <c r="V252" s="798"/>
      <c r="W252" s="798"/>
      <c r="X252" s="798"/>
      <c r="Y252" s="798"/>
      <c r="Z252" s="798"/>
      <c r="AA252" s="798"/>
      <c r="AB252" s="798"/>
      <c r="AC252" s="798"/>
      <c r="AD252" s="798"/>
      <c r="AE252" s="798"/>
      <c r="AF252" s="798"/>
      <c r="AG252" s="798"/>
      <c r="AH252" s="799"/>
      <c r="AI252" s="641"/>
    </row>
    <row r="253" spans="2:35" ht="13.5" hidden="1" thickBot="1" x14ac:dyDescent="0.25">
      <c r="B253" s="666" t="s">
        <v>4</v>
      </c>
      <c r="C253" s="667"/>
      <c r="D253" s="756"/>
      <c r="E253" s="772">
        <f>IF(AND(E$12&gt;='Summary TC'!$C$4, E$12&lt;='Summary TC'!$C$5), SUM(E244:E252),0)</f>
        <v>0</v>
      </c>
      <c r="F253" s="668">
        <f>IF(AND(F$12&gt;='Summary TC'!$C$4, F$12&lt;='Summary TC'!$C$5), SUM(F244:F252),0)</f>
        <v>0</v>
      </c>
      <c r="G253" s="668">
        <f>IF(AND(G$12&gt;='Summary TC'!$C$4, G$12&lt;='Summary TC'!$C$5), SUM(G244:G252),0)</f>
        <v>0</v>
      </c>
      <c r="H253" s="668">
        <f>IF(AND(H$12&gt;='Summary TC'!$C$4, H$12&lt;='Summary TC'!$C$5), SUM(H244:H252),0)</f>
        <v>0</v>
      </c>
      <c r="I253" s="668">
        <f>IF(AND(I$12&gt;='Summary TC'!$C$4, I$12&lt;='Summary TC'!$C$5), SUM(I244:I252),0)</f>
        <v>0</v>
      </c>
      <c r="J253" s="668">
        <f>IF(AND(J$12&gt;='Summary TC'!$C$4, J$12&lt;='Summary TC'!$C$5), SUM(J244:J252),0)</f>
        <v>0</v>
      </c>
      <c r="K253" s="668">
        <f>IF(AND(K$12&gt;='Summary TC'!$C$4, K$12&lt;='Summary TC'!$C$5), SUM(K244:K252),0)</f>
        <v>0</v>
      </c>
      <c r="L253" s="668">
        <f>IF(AND(L$12&gt;='Summary TC'!$C$4, L$12&lt;='Summary TC'!$C$5), SUM(L244:L252),0)</f>
        <v>0</v>
      </c>
      <c r="M253" s="668">
        <f>IF(AND(M$12&gt;='Summary TC'!$C$4, M$12&lt;='Summary TC'!$C$5), SUM(M244:M252),0)</f>
        <v>0</v>
      </c>
      <c r="N253" s="668">
        <f>IF(AND(N$12&gt;='Summary TC'!$C$4, N$12&lt;='Summary TC'!$C$5), SUM(N244:N252),0)</f>
        <v>0</v>
      </c>
      <c r="O253" s="668">
        <f>IF(AND(O$12&gt;='Summary TC'!$C$4, O$12&lt;='Summary TC'!$C$5), SUM(O244:O252),0)</f>
        <v>0</v>
      </c>
      <c r="P253" s="668">
        <f>IF(AND(P$12&gt;='Summary TC'!$C$4, P$12&lt;='Summary TC'!$C$5), SUM(P244:P252),0)</f>
        <v>0</v>
      </c>
      <c r="Q253" s="668">
        <f>IF(AND(Q$12&gt;='Summary TC'!$C$4, Q$12&lt;='Summary TC'!$C$5), SUM(Q244:Q252),0)</f>
        <v>0</v>
      </c>
      <c r="R253" s="668">
        <f>IF(AND(R$12&gt;='Summary TC'!$C$4, R$12&lt;='Summary TC'!$C$5), SUM(R244:R252),0)</f>
        <v>0</v>
      </c>
      <c r="S253" s="668">
        <f>IF(AND(S$12&gt;='Summary TC'!$C$4, S$12&lt;='Summary TC'!$C$5), SUM(S244:S252),0)</f>
        <v>0</v>
      </c>
      <c r="T253" s="668">
        <f>IF(AND(T$12&gt;='Summary TC'!$C$4, T$12&lt;='Summary TC'!$C$5), SUM(T244:T252),0)</f>
        <v>0</v>
      </c>
      <c r="U253" s="668">
        <f>IF(AND(U$12&gt;='Summary TC'!$C$4, U$12&lt;='Summary TC'!$C$5), SUM(U244:U252),0)</f>
        <v>0</v>
      </c>
      <c r="V253" s="668">
        <f>IF(AND(V$12&gt;='Summary TC'!$C$4, V$12&lt;='Summary TC'!$C$5), SUM(V244:V252),0)</f>
        <v>0</v>
      </c>
      <c r="W253" s="668">
        <f>IF(AND(W$12&gt;='Summary TC'!$C$4, W$12&lt;='Summary TC'!$C$5), SUM(W244:W252),0)</f>
        <v>0</v>
      </c>
      <c r="X253" s="668">
        <f>IF(AND(X$12&gt;='Summary TC'!$C$4, X$12&lt;='Summary TC'!$C$5), SUM(X244:X252),0)</f>
        <v>0</v>
      </c>
      <c r="Y253" s="668">
        <f>IF(AND(Y$12&gt;='Summary TC'!$C$4, Y$12&lt;='Summary TC'!$C$5), SUM(Y244:Y252),0)</f>
        <v>0</v>
      </c>
      <c r="Z253" s="668">
        <f>IF(AND(Z$12&gt;='Summary TC'!$C$4, Z$12&lt;='Summary TC'!$C$5), SUM(Z244:Z252),0)</f>
        <v>0</v>
      </c>
      <c r="AA253" s="668">
        <f>IF(AND(AA$12&gt;='Summary TC'!$C$4, AA$12&lt;='Summary TC'!$C$5), SUM(AA244:AA252),0)</f>
        <v>0</v>
      </c>
      <c r="AB253" s="668">
        <f>IF(AND(AB$12&gt;='Summary TC'!$C$4, AB$12&lt;='Summary TC'!$C$5), SUM(AB244:AB252),0)</f>
        <v>0</v>
      </c>
      <c r="AC253" s="668">
        <f>IF(AND(AC$12&gt;='Summary TC'!$C$4, AC$12&lt;='Summary TC'!$C$5), SUM(AC244:AC252),0)</f>
        <v>0</v>
      </c>
      <c r="AD253" s="668">
        <f>IF(AND(AD$12&gt;='Summary TC'!$C$4, AD$12&lt;='Summary TC'!$C$5), SUM(AD244:AD252),0)</f>
        <v>0</v>
      </c>
      <c r="AE253" s="668">
        <f>IF(AND(AE$12&gt;='Summary TC'!$C$4, AE$12&lt;='Summary TC'!$C$5), SUM(AE244:AE252),0)</f>
        <v>0</v>
      </c>
      <c r="AF253" s="668">
        <f>IF(AND(AF$12&gt;='Summary TC'!$C$4, AF$12&lt;='Summary TC'!$C$5), SUM(AF244:AF252),0)</f>
        <v>0</v>
      </c>
      <c r="AG253" s="668">
        <f>IF(AND(AG$12&gt;='Summary TC'!$C$4, AG$12&lt;='Summary TC'!$C$5), SUM(AG244:AG252),0)</f>
        <v>0</v>
      </c>
      <c r="AH253" s="668">
        <f>IF(AND(AH$12&gt;='Summary TC'!$C$4, AH$12&lt;='Summary TC'!$C$5), SUM(AH244:AH252),0)</f>
        <v>0</v>
      </c>
      <c r="AI253" s="669">
        <f>SUM(E253:AH253)</f>
        <v>0</v>
      </c>
    </row>
    <row r="254" spans="2:35" ht="13.5" hidden="1" thickBot="1" x14ac:dyDescent="0.25">
      <c r="B254" s="525"/>
      <c r="D254" s="525"/>
      <c r="E254" s="800"/>
      <c r="F254" s="800"/>
      <c r="G254" s="800"/>
      <c r="H254" s="800"/>
      <c r="I254" s="800"/>
      <c r="J254" s="800"/>
      <c r="K254" s="800"/>
      <c r="L254" s="800"/>
      <c r="M254" s="800"/>
      <c r="N254" s="800"/>
      <c r="O254" s="800"/>
      <c r="P254" s="800"/>
      <c r="Q254" s="800"/>
      <c r="R254" s="800"/>
      <c r="S254" s="800"/>
      <c r="T254" s="800"/>
      <c r="U254" s="800"/>
      <c r="V254" s="800"/>
      <c r="W254" s="800"/>
      <c r="X254" s="800"/>
      <c r="Y254" s="800"/>
      <c r="Z254" s="800"/>
      <c r="AA254" s="800"/>
      <c r="AB254" s="800"/>
      <c r="AC254" s="800"/>
      <c r="AD254" s="800"/>
      <c r="AE254" s="800"/>
      <c r="AF254" s="800"/>
      <c r="AG254" s="800"/>
      <c r="AH254" s="800"/>
      <c r="AI254" s="801"/>
    </row>
    <row r="255" spans="2:35" s="620" customFormat="1" ht="13.5" hidden="1" thickBot="1" x14ac:dyDescent="0.25">
      <c r="B255" s="802" t="s">
        <v>83</v>
      </c>
      <c r="C255" s="695"/>
      <c r="D255" s="803"/>
      <c r="E255" s="789">
        <f t="shared" ref="E255:AC255" si="87">E238-E253</f>
        <v>0</v>
      </c>
      <c r="F255" s="676">
        <f t="shared" si="87"/>
        <v>0</v>
      </c>
      <c r="G255" s="676">
        <f t="shared" si="87"/>
        <v>0</v>
      </c>
      <c r="H255" s="676">
        <f t="shared" si="87"/>
        <v>0</v>
      </c>
      <c r="I255" s="676">
        <f t="shared" si="87"/>
        <v>0</v>
      </c>
      <c r="J255" s="676">
        <f t="shared" si="87"/>
        <v>0</v>
      </c>
      <c r="K255" s="676">
        <f t="shared" si="87"/>
        <v>0</v>
      </c>
      <c r="L255" s="676">
        <f t="shared" si="87"/>
        <v>0</v>
      </c>
      <c r="M255" s="676">
        <f t="shared" si="87"/>
        <v>0</v>
      </c>
      <c r="N255" s="676">
        <f t="shared" si="87"/>
        <v>0</v>
      </c>
      <c r="O255" s="676">
        <f t="shared" si="87"/>
        <v>0</v>
      </c>
      <c r="P255" s="676">
        <f t="shared" si="87"/>
        <v>0</v>
      </c>
      <c r="Q255" s="676">
        <f t="shared" si="87"/>
        <v>0</v>
      </c>
      <c r="R255" s="676">
        <f t="shared" si="87"/>
        <v>0</v>
      </c>
      <c r="S255" s="676">
        <f t="shared" si="87"/>
        <v>0</v>
      </c>
      <c r="T255" s="676">
        <f t="shared" si="87"/>
        <v>0</v>
      </c>
      <c r="U255" s="676">
        <f t="shared" si="87"/>
        <v>0</v>
      </c>
      <c r="V255" s="676">
        <f t="shared" si="87"/>
        <v>0</v>
      </c>
      <c r="W255" s="676">
        <f t="shared" si="87"/>
        <v>0</v>
      </c>
      <c r="X255" s="676">
        <f t="shared" si="87"/>
        <v>0</v>
      </c>
      <c r="Y255" s="676">
        <f t="shared" si="87"/>
        <v>0</v>
      </c>
      <c r="Z255" s="676">
        <f t="shared" si="87"/>
        <v>0</v>
      </c>
      <c r="AA255" s="676">
        <f t="shared" si="87"/>
        <v>0</v>
      </c>
      <c r="AB255" s="676">
        <f t="shared" si="87"/>
        <v>0</v>
      </c>
      <c r="AC255" s="676">
        <f t="shared" si="87"/>
        <v>0</v>
      </c>
      <c r="AD255" s="676">
        <f t="shared" ref="AD255:AH255" si="88">AD238-AD253</f>
        <v>0</v>
      </c>
      <c r="AE255" s="676">
        <f t="shared" si="88"/>
        <v>0</v>
      </c>
      <c r="AF255" s="676">
        <f t="shared" si="88"/>
        <v>0</v>
      </c>
      <c r="AG255" s="676">
        <f t="shared" si="88"/>
        <v>0</v>
      </c>
      <c r="AH255" s="676">
        <f t="shared" si="88"/>
        <v>0</v>
      </c>
      <c r="AI255" s="669" t="str">
        <f>IF('MEG Def'!$J$52="Yes",SUM(E255:AH255),"Excluded")</f>
        <v>Excluded</v>
      </c>
    </row>
    <row r="256" spans="2:35" hidden="1" x14ac:dyDescent="0.2">
      <c r="B256" s="525"/>
      <c r="D256" s="525"/>
      <c r="E256" s="777"/>
      <c r="F256" s="777"/>
      <c r="G256" s="777"/>
      <c r="H256" s="777"/>
      <c r="I256" s="777"/>
      <c r="J256" s="777"/>
      <c r="K256" s="777"/>
      <c r="L256" s="777"/>
      <c r="M256" s="777"/>
      <c r="N256" s="777"/>
      <c r="O256" s="777"/>
      <c r="P256" s="777"/>
      <c r="Q256" s="777"/>
      <c r="R256" s="777"/>
      <c r="S256" s="777"/>
      <c r="T256" s="777"/>
      <c r="U256" s="777"/>
      <c r="V256" s="777"/>
      <c r="W256" s="777"/>
      <c r="X256" s="777"/>
      <c r="Y256" s="777"/>
      <c r="Z256" s="777"/>
      <c r="AA256" s="777"/>
      <c r="AB256" s="777"/>
      <c r="AC256" s="777"/>
      <c r="AD256" s="777"/>
      <c r="AE256" s="777"/>
      <c r="AF256" s="777"/>
      <c r="AG256" s="777"/>
      <c r="AH256" s="777"/>
      <c r="AI256" s="778"/>
    </row>
    <row r="257" spans="2:35" ht="13.5" hidden="1" thickBot="1" x14ac:dyDescent="0.25">
      <c r="B257" s="453" t="s">
        <v>146</v>
      </c>
      <c r="C257" s="622"/>
    </row>
    <row r="258" spans="2:35" hidden="1" x14ac:dyDescent="0.2">
      <c r="B258" s="719"/>
      <c r="C258" s="720"/>
      <c r="D258" s="501"/>
      <c r="E258" s="532" t="s">
        <v>0</v>
      </c>
      <c r="F258" s="441"/>
      <c r="G258" s="504"/>
      <c r="H258" s="441"/>
      <c r="I258" s="441"/>
      <c r="J258" s="441"/>
      <c r="K258" s="441"/>
      <c r="L258" s="441"/>
      <c r="M258" s="441"/>
      <c r="N258" s="441"/>
      <c r="O258" s="441"/>
      <c r="P258" s="441"/>
      <c r="Q258" s="441"/>
      <c r="R258" s="441"/>
      <c r="S258" s="441"/>
      <c r="T258" s="441"/>
      <c r="U258" s="441"/>
      <c r="V258" s="441"/>
      <c r="W258" s="441"/>
      <c r="X258" s="441"/>
      <c r="Y258" s="441"/>
      <c r="Z258" s="441"/>
      <c r="AA258" s="441"/>
      <c r="AB258" s="441"/>
      <c r="AC258" s="441"/>
      <c r="AD258" s="441"/>
      <c r="AE258" s="441"/>
      <c r="AF258" s="441"/>
      <c r="AG258" s="441"/>
      <c r="AH258" s="441"/>
      <c r="AI258" s="579"/>
    </row>
    <row r="259" spans="2:35" ht="13.5" hidden="1" thickBot="1" x14ac:dyDescent="0.25">
      <c r="B259" s="518"/>
      <c r="C259" s="724"/>
      <c r="D259" s="749"/>
      <c r="E259" s="535">
        <f>'DY Def'!B$5</f>
        <v>1</v>
      </c>
      <c r="F259" s="507">
        <f>'DY Def'!C$5</f>
        <v>2</v>
      </c>
      <c r="G259" s="507">
        <f>'DY Def'!D$5</f>
        <v>3</v>
      </c>
      <c r="H259" s="507">
        <f>'DY Def'!E$5</f>
        <v>4</v>
      </c>
      <c r="I259" s="507">
        <f>'DY Def'!F$5</f>
        <v>5</v>
      </c>
      <c r="J259" s="507">
        <f>'DY Def'!G$5</f>
        <v>6</v>
      </c>
      <c r="K259" s="507">
        <f>'DY Def'!H$5</f>
        <v>7</v>
      </c>
      <c r="L259" s="507">
        <f>'DY Def'!I$5</f>
        <v>8</v>
      </c>
      <c r="M259" s="507">
        <f>'DY Def'!J$5</f>
        <v>9</v>
      </c>
      <c r="N259" s="507">
        <f>'DY Def'!K$5</f>
        <v>10</v>
      </c>
      <c r="O259" s="507">
        <f>'DY Def'!L$5</f>
        <v>11</v>
      </c>
      <c r="P259" s="507">
        <f>'DY Def'!M$5</f>
        <v>12</v>
      </c>
      <c r="Q259" s="507">
        <f>'DY Def'!N$5</f>
        <v>13</v>
      </c>
      <c r="R259" s="507">
        <f>'DY Def'!O$5</f>
        <v>14</v>
      </c>
      <c r="S259" s="507">
        <f>'DY Def'!P$5</f>
        <v>15</v>
      </c>
      <c r="T259" s="507">
        <f>'DY Def'!Q$5</f>
        <v>16</v>
      </c>
      <c r="U259" s="507">
        <f>'DY Def'!R$5</f>
        <v>17</v>
      </c>
      <c r="V259" s="507">
        <f>'DY Def'!S$5</f>
        <v>18</v>
      </c>
      <c r="W259" s="507">
        <f>'DY Def'!T$5</f>
        <v>19</v>
      </c>
      <c r="X259" s="507">
        <f>'DY Def'!U$5</f>
        <v>20</v>
      </c>
      <c r="Y259" s="507">
        <f>'DY Def'!V$5</f>
        <v>21</v>
      </c>
      <c r="Z259" s="507">
        <f>'DY Def'!W$5</f>
        <v>22</v>
      </c>
      <c r="AA259" s="507">
        <f>'DY Def'!X$5</f>
        <v>23</v>
      </c>
      <c r="AB259" s="507">
        <f>'DY Def'!Y$5</f>
        <v>24</v>
      </c>
      <c r="AC259" s="507">
        <f>'DY Def'!Z$5</f>
        <v>25</v>
      </c>
      <c r="AD259" s="507">
        <f>'DY Def'!AA$5</f>
        <v>26</v>
      </c>
      <c r="AE259" s="507">
        <f>'DY Def'!AB$5</f>
        <v>27</v>
      </c>
      <c r="AF259" s="507">
        <f>'DY Def'!AC$5</f>
        <v>28</v>
      </c>
      <c r="AG259" s="507">
        <f>'DY Def'!AD$5</f>
        <v>29</v>
      </c>
      <c r="AH259" s="507">
        <f>'DY Def'!AE$5</f>
        <v>30</v>
      </c>
      <c r="AI259" s="682"/>
    </row>
    <row r="260" spans="2:35" hidden="1" x14ac:dyDescent="0.2">
      <c r="B260" s="518"/>
      <c r="C260" s="724"/>
      <c r="D260" s="682"/>
      <c r="AI260" s="682"/>
    </row>
    <row r="261" spans="2:35" s="620" customFormat="1" hidden="1" x14ac:dyDescent="0.2">
      <c r="B261" s="804" t="s">
        <v>33</v>
      </c>
      <c r="C261" s="687"/>
      <c r="D261" s="805"/>
      <c r="E261" s="726"/>
      <c r="F261" s="726"/>
      <c r="G261" s="726"/>
      <c r="H261" s="726"/>
      <c r="I261" s="726"/>
      <c r="J261" s="726"/>
      <c r="K261" s="726"/>
      <c r="L261" s="726"/>
      <c r="M261" s="726"/>
      <c r="N261" s="726"/>
      <c r="O261" s="726"/>
      <c r="P261" s="726"/>
      <c r="Q261" s="726"/>
      <c r="R261" s="726"/>
      <c r="S261" s="726"/>
      <c r="T261" s="726"/>
      <c r="U261" s="726"/>
      <c r="V261" s="726"/>
      <c r="W261" s="726"/>
      <c r="X261" s="726"/>
      <c r="Y261" s="726"/>
      <c r="Z261" s="726"/>
      <c r="AA261" s="726"/>
      <c r="AB261" s="726"/>
      <c r="AC261" s="726"/>
      <c r="AD261" s="726"/>
      <c r="AE261" s="726"/>
      <c r="AF261" s="726"/>
      <c r="AG261" s="726"/>
      <c r="AH261" s="726"/>
      <c r="AI261" s="806"/>
    </row>
    <row r="262" spans="2:35" s="620" customFormat="1" hidden="1" x14ac:dyDescent="0.2">
      <c r="B262" s="804" t="s">
        <v>34</v>
      </c>
      <c r="C262" s="687"/>
      <c r="D262" s="805"/>
      <c r="E262" s="640">
        <f>IF(AND(E$12&gt;='Summary TC'!$C$4, E$12&lt;='Summary TC'!$C$5), D262+E238,0)</f>
        <v>0</v>
      </c>
      <c r="F262" s="640">
        <f>IF(AND(F$12&gt;='Summary TC'!$C$4, F$12&lt;='Summary TC'!$C$5), E262+F238,0)</f>
        <v>0</v>
      </c>
      <c r="G262" s="640">
        <f>IF(AND(G$12&gt;='Summary TC'!$C$4, G$12&lt;='Summary TC'!$C$5), F262+G238,0)</f>
        <v>0</v>
      </c>
      <c r="H262" s="640">
        <f>IF(AND(H$12&gt;='Summary TC'!$C$4, H$12&lt;='Summary TC'!$C$5), G262+H238,0)</f>
        <v>0</v>
      </c>
      <c r="I262" s="640">
        <f>IF(AND(I$12&gt;='Summary TC'!$C$4, I$12&lt;='Summary TC'!$C$5), H262+I238,0)</f>
        <v>0</v>
      </c>
      <c r="J262" s="640">
        <f>IF(AND(J$12&gt;='Summary TC'!$C$4, J$12&lt;='Summary TC'!$C$5), I262+J238,0)</f>
        <v>0</v>
      </c>
      <c r="K262" s="640">
        <f>IF(AND(K$12&gt;='Summary TC'!$C$4, K$12&lt;='Summary TC'!$C$5), J262+K238,0)</f>
        <v>0</v>
      </c>
      <c r="L262" s="640">
        <f>IF(AND(L$12&gt;='Summary TC'!$C$4, L$12&lt;='Summary TC'!$C$5), K262+L238,0)</f>
        <v>0</v>
      </c>
      <c r="M262" s="640">
        <f>IF(AND(M$12&gt;='Summary TC'!$C$4, M$12&lt;='Summary TC'!$C$5), L262+M238,0)</f>
        <v>0</v>
      </c>
      <c r="N262" s="640">
        <f>IF(AND(N$12&gt;='Summary TC'!$C$4, N$12&lt;='Summary TC'!$C$5), M262+N238,0)</f>
        <v>0</v>
      </c>
      <c r="O262" s="640">
        <f>IF(AND(O$12&gt;='Summary TC'!$C$4, O$12&lt;='Summary TC'!$C$5), N262+O238,0)</f>
        <v>0</v>
      </c>
      <c r="P262" s="640">
        <f>IF(AND(P$12&gt;='Summary TC'!$C$4, P$12&lt;='Summary TC'!$C$5), O262+P238,0)</f>
        <v>0</v>
      </c>
      <c r="Q262" s="640">
        <f>IF(AND(Q$12&gt;='Summary TC'!$C$4, Q$12&lt;='Summary TC'!$C$5), P262+Q238,0)</f>
        <v>0</v>
      </c>
      <c r="R262" s="640">
        <f>IF(AND(R$12&gt;='Summary TC'!$C$4, R$12&lt;='Summary TC'!$C$5), Q262+R238,0)</f>
        <v>0</v>
      </c>
      <c r="S262" s="640">
        <f>IF(AND(S$12&gt;='Summary TC'!$C$4, S$12&lt;='Summary TC'!$C$5), R262+S238,0)</f>
        <v>0</v>
      </c>
      <c r="T262" s="640">
        <f>IF(AND(T$12&gt;='Summary TC'!$C$4, T$12&lt;='Summary TC'!$C$5), S262+T238,0)</f>
        <v>0</v>
      </c>
      <c r="U262" s="640">
        <f>IF(AND(U$12&gt;='Summary TC'!$C$4, U$12&lt;='Summary TC'!$C$5), T262+U238,0)</f>
        <v>0</v>
      </c>
      <c r="V262" s="640">
        <f>IF(AND(V$12&gt;='Summary TC'!$C$4, V$12&lt;='Summary TC'!$C$5), U262+V238,0)</f>
        <v>0</v>
      </c>
      <c r="W262" s="640">
        <f>IF(AND(W$12&gt;='Summary TC'!$C$4, W$12&lt;='Summary TC'!$C$5), V262+W238,0)</f>
        <v>0</v>
      </c>
      <c r="X262" s="640">
        <f>IF(AND(X$12&gt;='Summary TC'!$C$4, X$12&lt;='Summary TC'!$C$5), W262+X238,0)</f>
        <v>0</v>
      </c>
      <c r="Y262" s="640">
        <f>IF(AND(Y$12&gt;='Summary TC'!$C$4, Y$12&lt;='Summary TC'!$C$5), X262+Y238,0)</f>
        <v>0</v>
      </c>
      <c r="Z262" s="640">
        <f>IF(AND(Z$12&gt;='Summary TC'!$C$4, Z$12&lt;='Summary TC'!$C$5), Y262+Z238,0)</f>
        <v>0</v>
      </c>
      <c r="AA262" s="640">
        <f>IF(AND(AA$12&gt;='Summary TC'!$C$4, AA$12&lt;='Summary TC'!$C$5), Z262+AA238,0)</f>
        <v>0</v>
      </c>
      <c r="AB262" s="640">
        <f>IF(AND(AB$12&gt;='Summary TC'!$C$4, AB$12&lt;='Summary TC'!$C$5), AA262+AB238,0)</f>
        <v>0</v>
      </c>
      <c r="AC262" s="640">
        <f>IF(AND(AC$12&gt;='Summary TC'!$C$4, AC$12&lt;='Summary TC'!$C$5), AB262+AC238,0)</f>
        <v>0</v>
      </c>
      <c r="AD262" s="640">
        <f>IF(AND(AD$12&gt;='Summary TC'!$C$4, AD$12&lt;='Summary TC'!$C$5), AC262+AD238,0)</f>
        <v>0</v>
      </c>
      <c r="AE262" s="640">
        <f>IF(AND(AE$12&gt;='Summary TC'!$C$4, AE$12&lt;='Summary TC'!$C$5), AD262+AE238,0)</f>
        <v>0</v>
      </c>
      <c r="AF262" s="640">
        <f>IF(AND(AF$12&gt;='Summary TC'!$C$4, AF$12&lt;='Summary TC'!$C$5), AE262+AF238,0)</f>
        <v>0</v>
      </c>
      <c r="AG262" s="640">
        <f>IF(AND(AG$12&gt;='Summary TC'!$C$4, AG$12&lt;='Summary TC'!$C$5), AF262+AG238,0)</f>
        <v>0</v>
      </c>
      <c r="AH262" s="640">
        <f>IF(AND(AH$12&gt;='Summary TC'!$C$4, AH$12&lt;='Summary TC'!$C$5), AG262+AH238,0)</f>
        <v>0</v>
      </c>
      <c r="AI262" s="806"/>
    </row>
    <row r="263" spans="2:35" s="620" customFormat="1" hidden="1" x14ac:dyDescent="0.2">
      <c r="B263" s="804" t="s">
        <v>35</v>
      </c>
      <c r="C263" s="687"/>
      <c r="D263" s="805"/>
      <c r="E263" s="640">
        <f t="shared" ref="E263:AC263" si="89">E262*E261</f>
        <v>0</v>
      </c>
      <c r="F263" s="640">
        <f t="shared" si="89"/>
        <v>0</v>
      </c>
      <c r="G263" s="640">
        <f t="shared" si="89"/>
        <v>0</v>
      </c>
      <c r="H263" s="640">
        <f t="shared" si="89"/>
        <v>0</v>
      </c>
      <c r="I263" s="640">
        <f t="shared" si="89"/>
        <v>0</v>
      </c>
      <c r="J263" s="640">
        <f t="shared" si="89"/>
        <v>0</v>
      </c>
      <c r="K263" s="640">
        <f t="shared" si="89"/>
        <v>0</v>
      </c>
      <c r="L263" s="640">
        <f t="shared" si="89"/>
        <v>0</v>
      </c>
      <c r="M263" s="640">
        <f t="shared" si="89"/>
        <v>0</v>
      </c>
      <c r="N263" s="640">
        <f t="shared" si="89"/>
        <v>0</v>
      </c>
      <c r="O263" s="640">
        <f t="shared" si="89"/>
        <v>0</v>
      </c>
      <c r="P263" s="640">
        <f t="shared" si="89"/>
        <v>0</v>
      </c>
      <c r="Q263" s="640">
        <f t="shared" si="89"/>
        <v>0</v>
      </c>
      <c r="R263" s="640">
        <f t="shared" si="89"/>
        <v>0</v>
      </c>
      <c r="S263" s="640">
        <f t="shared" si="89"/>
        <v>0</v>
      </c>
      <c r="T263" s="640">
        <f t="shared" si="89"/>
        <v>0</v>
      </c>
      <c r="U263" s="640">
        <f t="shared" si="89"/>
        <v>0</v>
      </c>
      <c r="V263" s="640">
        <f t="shared" si="89"/>
        <v>0</v>
      </c>
      <c r="W263" s="640">
        <f t="shared" si="89"/>
        <v>0</v>
      </c>
      <c r="X263" s="640">
        <f t="shared" si="89"/>
        <v>0</v>
      </c>
      <c r="Y263" s="640">
        <f t="shared" si="89"/>
        <v>0</v>
      </c>
      <c r="Z263" s="640">
        <f t="shared" si="89"/>
        <v>0</v>
      </c>
      <c r="AA263" s="640">
        <f t="shared" si="89"/>
        <v>0</v>
      </c>
      <c r="AB263" s="640">
        <f t="shared" si="89"/>
        <v>0</v>
      </c>
      <c r="AC263" s="640">
        <f t="shared" si="89"/>
        <v>0</v>
      </c>
      <c r="AD263" s="640">
        <f t="shared" ref="AD263:AH263" si="90">AD262*AD261</f>
        <v>0</v>
      </c>
      <c r="AE263" s="640">
        <f t="shared" si="90"/>
        <v>0</v>
      </c>
      <c r="AF263" s="640">
        <f t="shared" si="90"/>
        <v>0</v>
      </c>
      <c r="AG263" s="640">
        <f t="shared" si="90"/>
        <v>0</v>
      </c>
      <c r="AH263" s="640">
        <f t="shared" si="90"/>
        <v>0</v>
      </c>
      <c r="AI263" s="806"/>
    </row>
    <row r="264" spans="2:35" s="620" customFormat="1" hidden="1" x14ac:dyDescent="0.2">
      <c r="B264" s="804"/>
      <c r="C264" s="687"/>
      <c r="D264" s="805"/>
      <c r="E264" s="728"/>
      <c r="F264" s="728"/>
      <c r="G264" s="728"/>
      <c r="H264" s="728"/>
      <c r="I264" s="728"/>
      <c r="J264" s="728"/>
      <c r="K264" s="728"/>
      <c r="L264" s="728"/>
      <c r="M264" s="728"/>
      <c r="N264" s="728"/>
      <c r="O264" s="728"/>
      <c r="P264" s="728"/>
      <c r="Q264" s="728"/>
      <c r="R264" s="728"/>
      <c r="S264" s="728"/>
      <c r="T264" s="728"/>
      <c r="U264" s="728"/>
      <c r="V264" s="728"/>
      <c r="W264" s="728"/>
      <c r="X264" s="728"/>
      <c r="Y264" s="728"/>
      <c r="Z264" s="728"/>
      <c r="AA264" s="728"/>
      <c r="AB264" s="728"/>
      <c r="AC264" s="728"/>
      <c r="AD264" s="728"/>
      <c r="AE264" s="728"/>
      <c r="AF264" s="728"/>
      <c r="AG264" s="728"/>
      <c r="AH264" s="728"/>
      <c r="AI264" s="806"/>
    </row>
    <row r="265" spans="2:35" s="620" customFormat="1" hidden="1" x14ac:dyDescent="0.2">
      <c r="B265" s="804" t="s">
        <v>36</v>
      </c>
      <c r="C265" s="687"/>
      <c r="D265" s="805"/>
      <c r="E265" s="640">
        <f>IF(AND(E$12&gt;='Summary TC'!$C$4, E$12&lt;='Summary TC'!$C$5), D265-E255,0)</f>
        <v>0</v>
      </c>
      <c r="F265" s="640">
        <f>IF(AND(F$12&gt;='Summary TC'!$C$4, F$12&lt;='Summary TC'!$C$5), E265-F255,0)</f>
        <v>0</v>
      </c>
      <c r="G265" s="640">
        <f>IF(AND(G$12&gt;='Summary TC'!$C$4, G$12&lt;='Summary TC'!$C$5), F265-G255,0)</f>
        <v>0</v>
      </c>
      <c r="H265" s="640">
        <f>IF(AND(H$12&gt;='Summary TC'!$C$4, H$12&lt;='Summary TC'!$C$5), G265-H255,0)</f>
        <v>0</v>
      </c>
      <c r="I265" s="640">
        <f>IF(AND(I$12&gt;='Summary TC'!$C$4, I$12&lt;='Summary TC'!$C$5), H265-I255,0)</f>
        <v>0</v>
      </c>
      <c r="J265" s="640">
        <f>IF(AND(J$12&gt;='Summary TC'!$C$4, J$12&lt;='Summary TC'!$C$5), I265-J255,0)</f>
        <v>0</v>
      </c>
      <c r="K265" s="640">
        <f>IF(AND(K$12&gt;='Summary TC'!$C$4, K$12&lt;='Summary TC'!$C$5), J265-K255,0)</f>
        <v>0</v>
      </c>
      <c r="L265" s="640">
        <f>IF(AND(L$12&gt;='Summary TC'!$C$4, L$12&lt;='Summary TC'!$C$5), K265-L255,0)</f>
        <v>0</v>
      </c>
      <c r="M265" s="640">
        <f>IF(AND(M$12&gt;='Summary TC'!$C$4, M$12&lt;='Summary TC'!$C$5), L265-M255,0)</f>
        <v>0</v>
      </c>
      <c r="N265" s="640">
        <f>IF(AND(N$12&gt;='Summary TC'!$C$4, N$12&lt;='Summary TC'!$C$5), M265-N255,0)</f>
        <v>0</v>
      </c>
      <c r="O265" s="640">
        <f>IF(AND(O$12&gt;='Summary TC'!$C$4, O$12&lt;='Summary TC'!$C$5), N265-O255,0)</f>
        <v>0</v>
      </c>
      <c r="P265" s="640">
        <f>IF(AND(P$12&gt;='Summary TC'!$C$4, P$12&lt;='Summary TC'!$C$5), O265-P255,0)</f>
        <v>0</v>
      </c>
      <c r="Q265" s="640">
        <f>IF(AND(Q$12&gt;='Summary TC'!$C$4, Q$12&lt;='Summary TC'!$C$5), P265-Q255,0)</f>
        <v>0</v>
      </c>
      <c r="R265" s="640">
        <f>IF(AND(R$12&gt;='Summary TC'!$C$4, R$12&lt;='Summary TC'!$C$5), Q265-R255,0)</f>
        <v>0</v>
      </c>
      <c r="S265" s="640">
        <f>IF(AND(S$12&gt;='Summary TC'!$C$4, S$12&lt;='Summary TC'!$C$5), R265-S255,0)</f>
        <v>0</v>
      </c>
      <c r="T265" s="640">
        <f>IF(AND(T$12&gt;='Summary TC'!$C$4, T$12&lt;='Summary TC'!$C$5), S265-T255,0)</f>
        <v>0</v>
      </c>
      <c r="U265" s="640">
        <f>IF(AND(U$12&gt;='Summary TC'!$C$4, U$12&lt;='Summary TC'!$C$5), T265-U255,0)</f>
        <v>0</v>
      </c>
      <c r="V265" s="640">
        <f>IF(AND(V$12&gt;='Summary TC'!$C$4, V$12&lt;='Summary TC'!$C$5), U265-V255,0)</f>
        <v>0</v>
      </c>
      <c r="W265" s="640">
        <f>IF(AND(W$12&gt;='Summary TC'!$C$4, W$12&lt;='Summary TC'!$C$5), V265-W255,0)</f>
        <v>0</v>
      </c>
      <c r="X265" s="640">
        <f>IF(AND(X$12&gt;='Summary TC'!$C$4, X$12&lt;='Summary TC'!$C$5), W265-X255,0)</f>
        <v>0</v>
      </c>
      <c r="Y265" s="640">
        <f>IF(AND(Y$12&gt;='Summary TC'!$C$4, Y$12&lt;='Summary TC'!$C$5), X265-Y255,0)</f>
        <v>0</v>
      </c>
      <c r="Z265" s="640">
        <f>IF(AND(Z$12&gt;='Summary TC'!$C$4, Z$12&lt;='Summary TC'!$C$5), Y265-Z255,0)</f>
        <v>0</v>
      </c>
      <c r="AA265" s="640">
        <f>IF(AND(AA$12&gt;='Summary TC'!$C$4, AA$12&lt;='Summary TC'!$C$5), Z265-AA255,0)</f>
        <v>0</v>
      </c>
      <c r="AB265" s="640">
        <f>IF(AND(AB$12&gt;='Summary TC'!$C$4, AB$12&lt;='Summary TC'!$C$5), AA265-AB255,0)</f>
        <v>0</v>
      </c>
      <c r="AC265" s="640">
        <f>IF(AND(AC$12&gt;='Summary TC'!$C$4, AC$12&lt;='Summary TC'!$C$5), AB265-AC255,0)</f>
        <v>0</v>
      </c>
      <c r="AD265" s="640">
        <f>IF(AND(AD$12&gt;='Summary TC'!$C$4, AD$12&lt;='Summary TC'!$C$5), AC265-AD255,0)</f>
        <v>0</v>
      </c>
      <c r="AE265" s="640">
        <f>IF(AND(AE$12&gt;='Summary TC'!$C$4, AE$12&lt;='Summary TC'!$C$5), AD265-AE255,0)</f>
        <v>0</v>
      </c>
      <c r="AF265" s="640">
        <f>IF(AND(AF$12&gt;='Summary TC'!$C$4, AF$12&lt;='Summary TC'!$C$5), AE265-AF255,0)</f>
        <v>0</v>
      </c>
      <c r="AG265" s="640">
        <f>IF(AND(AG$12&gt;='Summary TC'!$C$4, AG$12&lt;='Summary TC'!$C$5), AF265-AG255,0)</f>
        <v>0</v>
      </c>
      <c r="AH265" s="640">
        <f>IF(AND(AH$12&gt;='Summary TC'!$C$4, AH$12&lt;='Summary TC'!$C$5), AG265-AH255,0)</f>
        <v>0</v>
      </c>
      <c r="AI265" s="806"/>
    </row>
    <row r="266" spans="2:35" ht="13.5" hidden="1" thickBot="1" x14ac:dyDescent="0.25">
      <c r="B266" s="729" t="s">
        <v>37</v>
      </c>
      <c r="C266" s="730"/>
      <c r="D266" s="723"/>
      <c r="E266" s="463" t="str">
        <f>IF(E265&gt;E263,"CAP Needed"," ")</f>
        <v xml:space="preserve"> </v>
      </c>
      <c r="F266" s="463" t="str">
        <f>IF(F265&gt;F263,"CAP Needed"," ")</f>
        <v xml:space="preserve"> </v>
      </c>
      <c r="G266" s="463" t="str">
        <f>IF(G265&gt;G263,"CAP Needed"," ")</f>
        <v xml:space="preserve"> </v>
      </c>
      <c r="H266" s="463" t="str">
        <f>IF(H265&gt;H263,"CAP Needed"," ")</f>
        <v xml:space="preserve"> </v>
      </c>
      <c r="I266" s="463" t="str">
        <f>IF(I265&gt;I263,"CAP Needed"," ")</f>
        <v xml:space="preserve"> </v>
      </c>
      <c r="J266" s="463" t="str">
        <f t="shared" ref="J266:AC266" si="91">IF(J265&gt;J263,"CAP Needed"," ")</f>
        <v xml:space="preserve"> </v>
      </c>
      <c r="K266" s="463" t="str">
        <f t="shared" si="91"/>
        <v xml:space="preserve"> </v>
      </c>
      <c r="L266" s="463" t="str">
        <f t="shared" si="91"/>
        <v xml:space="preserve"> </v>
      </c>
      <c r="M266" s="463" t="str">
        <f t="shared" si="91"/>
        <v xml:space="preserve"> </v>
      </c>
      <c r="N266" s="463" t="str">
        <f t="shared" si="91"/>
        <v xml:space="preserve"> </v>
      </c>
      <c r="O266" s="463" t="str">
        <f t="shared" si="91"/>
        <v xml:space="preserve"> </v>
      </c>
      <c r="P266" s="463" t="str">
        <f t="shared" si="91"/>
        <v xml:space="preserve"> </v>
      </c>
      <c r="Q266" s="463" t="str">
        <f t="shared" si="91"/>
        <v xml:space="preserve"> </v>
      </c>
      <c r="R266" s="463" t="str">
        <f t="shared" si="91"/>
        <v xml:space="preserve"> </v>
      </c>
      <c r="S266" s="463" t="str">
        <f t="shared" si="91"/>
        <v xml:space="preserve"> </v>
      </c>
      <c r="T266" s="463" t="str">
        <f t="shared" si="91"/>
        <v xml:space="preserve"> </v>
      </c>
      <c r="U266" s="463" t="str">
        <f t="shared" si="91"/>
        <v xml:space="preserve"> </v>
      </c>
      <c r="V266" s="463" t="str">
        <f t="shared" si="91"/>
        <v xml:space="preserve"> </v>
      </c>
      <c r="W266" s="463" t="str">
        <f t="shared" si="91"/>
        <v xml:space="preserve"> </v>
      </c>
      <c r="X266" s="463" t="str">
        <f t="shared" si="91"/>
        <v xml:space="preserve"> </v>
      </c>
      <c r="Y266" s="463" t="str">
        <f t="shared" si="91"/>
        <v xml:space="preserve"> </v>
      </c>
      <c r="Z266" s="463" t="str">
        <f t="shared" si="91"/>
        <v xml:space="preserve"> </v>
      </c>
      <c r="AA266" s="463" t="str">
        <f t="shared" si="91"/>
        <v xml:space="preserve"> </v>
      </c>
      <c r="AB266" s="463" t="str">
        <f t="shared" si="91"/>
        <v xml:space="preserve"> </v>
      </c>
      <c r="AC266" s="463" t="str">
        <f t="shared" si="91"/>
        <v xml:space="preserve"> </v>
      </c>
      <c r="AD266" s="463" t="str">
        <f t="shared" ref="AD266:AH266" si="92">IF(AD265&gt;AD263,"CAP Needed"," ")</f>
        <v xml:space="preserve"> </v>
      </c>
      <c r="AE266" s="463" t="str">
        <f t="shared" si="92"/>
        <v xml:space="preserve"> </v>
      </c>
      <c r="AF266" s="463" t="str">
        <f t="shared" si="92"/>
        <v xml:space="preserve"> </v>
      </c>
      <c r="AG266" s="463" t="str">
        <f t="shared" si="92"/>
        <v xml:space="preserve"> </v>
      </c>
      <c r="AH266" s="463" t="str">
        <f t="shared" si="92"/>
        <v xml:space="preserve"> </v>
      </c>
      <c r="AI266" s="723"/>
    </row>
    <row r="267" spans="2:35" hidden="1" x14ac:dyDescent="0.2">
      <c r="B267" s="525"/>
      <c r="D267" s="525"/>
      <c r="E267" s="777"/>
      <c r="F267" s="777"/>
      <c r="G267" s="777"/>
      <c r="H267" s="777"/>
      <c r="I267" s="777"/>
      <c r="J267" s="777"/>
      <c r="K267" s="777"/>
      <c r="L267" s="777"/>
      <c r="M267" s="777"/>
      <c r="N267" s="777"/>
      <c r="O267" s="777"/>
      <c r="P267" s="777"/>
      <c r="Q267" s="777"/>
      <c r="R267" s="777"/>
      <c r="S267" s="777"/>
      <c r="T267" s="777"/>
      <c r="U267" s="777"/>
      <c r="V267" s="777"/>
      <c r="W267" s="777"/>
      <c r="X267" s="777"/>
      <c r="Y267" s="777"/>
      <c r="Z267" s="777"/>
      <c r="AA267" s="777"/>
      <c r="AB267" s="777"/>
      <c r="AC267" s="777"/>
      <c r="AD267" s="777"/>
      <c r="AE267" s="777"/>
      <c r="AF267" s="777"/>
      <c r="AG267" s="777"/>
      <c r="AH267" s="777"/>
      <c r="AI267" s="778"/>
    </row>
  </sheetData>
  <sheetProtection algorithmName="SHA-512" hashValue="V09ZkE6KgWrScyvRanzaPEziUW9mA0Yim2U8yMu/GgeudiiFyJHBAyp9+1jGk5Rz8wD/96tSdegjjiQ7FuPGcw==" saltValue="wAdnUpanLq+nwaeVZu/7WA=="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238125</xdr:colOff>
                    <xdr:row>2</xdr:row>
                    <xdr:rowOff>352425</xdr:rowOff>
                  </from>
                  <to>
                    <xdr:col>4</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heetViews>
  <sheetFormatPr defaultColWidth="8.7109375" defaultRowHeight="12.75" x14ac:dyDescent="0.2"/>
  <cols>
    <col min="1" max="1" width="29.140625" customWidth="1"/>
    <col min="2" max="2" width="13.85546875" hidden="1" customWidth="1"/>
    <col min="3" max="3" width="34.5703125" style="20" bestFit="1" customWidth="1"/>
    <col min="4" max="4" width="36" customWidth="1"/>
    <col min="5" max="5" width="6.85546875" customWidth="1"/>
  </cols>
  <sheetData>
    <row r="1" spans="1:5" x14ac:dyDescent="0.2">
      <c r="A1" s="2" t="s">
        <v>71</v>
      </c>
      <c r="B1" s="2"/>
      <c r="C1" s="2" t="s">
        <v>160</v>
      </c>
      <c r="D1" s="2" t="s">
        <v>180</v>
      </c>
      <c r="E1" s="5">
        <v>1</v>
      </c>
    </row>
    <row r="2" spans="1:5" x14ac:dyDescent="0.2">
      <c r="A2" s="18" t="s">
        <v>38</v>
      </c>
      <c r="B2" s="5"/>
      <c r="C2" s="28" t="s">
        <v>161</v>
      </c>
      <c r="D2" s="2" t="s">
        <v>181</v>
      </c>
      <c r="E2" s="5">
        <v>5</v>
      </c>
    </row>
    <row r="3" spans="1:5" x14ac:dyDescent="0.2">
      <c r="A3" s="18" t="s">
        <v>39</v>
      </c>
      <c r="B3" s="5"/>
      <c r="C3" s="135" t="s">
        <v>189</v>
      </c>
    </row>
    <row r="4" spans="1:5" x14ac:dyDescent="0.2">
      <c r="A4" s="18"/>
      <c r="B4" s="5"/>
      <c r="C4" s="135" t="s">
        <v>222</v>
      </c>
    </row>
    <row r="5" spans="1:5" x14ac:dyDescent="0.2">
      <c r="A5" s="2" t="s">
        <v>14</v>
      </c>
      <c r="B5" s="5"/>
      <c r="C5" s="28" t="s">
        <v>162</v>
      </c>
    </row>
    <row r="6" spans="1:5" x14ac:dyDescent="0.2">
      <c r="A6" s="18" t="s">
        <v>40</v>
      </c>
      <c r="B6" s="5"/>
      <c r="C6" s="194" t="str">
        <f>IF('C Report Grouper'!$D$4="MAP+ADM Waivers","HELP Demo","")</f>
        <v/>
      </c>
    </row>
    <row r="7" spans="1:5" x14ac:dyDescent="0.2">
      <c r="A7" t="s">
        <v>41</v>
      </c>
      <c r="B7" s="5"/>
      <c r="C7" s="135"/>
    </row>
    <row r="8" spans="1:5" x14ac:dyDescent="0.2">
      <c r="B8" s="5"/>
      <c r="C8" s="135"/>
    </row>
    <row r="9" spans="1:5" x14ac:dyDescent="0.2">
      <c r="A9" s="2" t="s">
        <v>47</v>
      </c>
      <c r="B9" s="5"/>
      <c r="C9" s="135"/>
    </row>
    <row r="10" spans="1:5" x14ac:dyDescent="0.2">
      <c r="A10" s="18" t="s">
        <v>48</v>
      </c>
      <c r="B10" s="5"/>
      <c r="C10" s="135"/>
    </row>
    <row r="11" spans="1:5" x14ac:dyDescent="0.2">
      <c r="A11" s="18" t="s">
        <v>8</v>
      </c>
      <c r="B11" s="5"/>
      <c r="C11" s="135"/>
      <c r="D11" s="2" t="s">
        <v>179</v>
      </c>
    </row>
    <row r="12" spans="1:5" x14ac:dyDescent="0.2">
      <c r="B12" s="5"/>
      <c r="C12" s="135"/>
      <c r="D12" s="221">
        <f>SummaryTC_AP!AI141</f>
        <v>0</v>
      </c>
    </row>
    <row r="13" spans="1:5" x14ac:dyDescent="0.2">
      <c r="A13" s="2" t="s">
        <v>50</v>
      </c>
      <c r="B13" s="5"/>
      <c r="C13" s="135"/>
    </row>
    <row r="14" spans="1:5" x14ac:dyDescent="0.2">
      <c r="A14" s="18" t="s">
        <v>51</v>
      </c>
      <c r="B14" s="5"/>
    </row>
    <row r="15" spans="1:5" x14ac:dyDescent="0.2">
      <c r="A15" s="18" t="s">
        <v>52</v>
      </c>
      <c r="B15" s="5"/>
      <c r="D15" s="135"/>
    </row>
    <row r="16" spans="1:5" x14ac:dyDescent="0.2">
      <c r="B16" s="5"/>
      <c r="D16" s="135"/>
    </row>
    <row r="17" spans="1:4" x14ac:dyDescent="0.2">
      <c r="A17" s="2" t="s">
        <v>178</v>
      </c>
      <c r="B17" s="5"/>
      <c r="C17" s="135"/>
      <c r="D17" s="135"/>
    </row>
    <row r="18" spans="1:4" x14ac:dyDescent="0.2">
      <c r="A18" t="s">
        <v>90</v>
      </c>
      <c r="B18" s="5"/>
      <c r="C18" s="135"/>
      <c r="D18" s="135"/>
    </row>
    <row r="19" spans="1:4" x14ac:dyDescent="0.2">
      <c r="A19" s="18" t="s">
        <v>91</v>
      </c>
      <c r="B19" s="5"/>
      <c r="C19" s="135"/>
    </row>
    <row r="20" spans="1:4" x14ac:dyDescent="0.2">
      <c r="B20" s="5"/>
      <c r="C20" s="135"/>
      <c r="D20" s="135"/>
    </row>
    <row r="21" spans="1:4" x14ac:dyDescent="0.2">
      <c r="A21" s="2"/>
      <c r="B21" s="5"/>
      <c r="C21" s="135"/>
      <c r="D21" s="135"/>
    </row>
    <row r="22" spans="1:4" x14ac:dyDescent="0.2">
      <c r="B22" s="5"/>
      <c r="C22" s="135"/>
      <c r="D22" s="135"/>
    </row>
    <row r="23" spans="1:4" x14ac:dyDescent="0.2">
      <c r="B23" s="5"/>
      <c r="C23" s="135"/>
    </row>
    <row r="24" spans="1:4" x14ac:dyDescent="0.2">
      <c r="B24" s="5"/>
    </row>
    <row r="25" spans="1:4" x14ac:dyDescent="0.2">
      <c r="B25" s="5"/>
    </row>
    <row r="26" spans="1:4" x14ac:dyDescent="0.2">
      <c r="B26" s="5"/>
    </row>
    <row r="27" spans="1:4" x14ac:dyDescent="0.2">
      <c r="B27" s="239"/>
      <c r="C27" s="135"/>
    </row>
    <row r="28" spans="1:4" x14ac:dyDescent="0.2">
      <c r="B28" s="239"/>
      <c r="C28" s="135"/>
    </row>
    <row r="29" spans="1:4" x14ac:dyDescent="0.2">
      <c r="C29" s="135"/>
    </row>
    <row r="30" spans="1:4" x14ac:dyDescent="0.2">
      <c r="C30" s="135"/>
    </row>
    <row r="31" spans="1:4" x14ac:dyDescent="0.2">
      <c r="C31" s="135"/>
    </row>
    <row r="32" spans="1:4" x14ac:dyDescent="0.2">
      <c r="C32" s="135"/>
    </row>
    <row r="33" spans="1:4" x14ac:dyDescent="0.2">
      <c r="C33" s="135"/>
    </row>
    <row r="34" spans="1:4" x14ac:dyDescent="0.2">
      <c r="C34" s="135"/>
    </row>
    <row r="35" spans="1:4" x14ac:dyDescent="0.2">
      <c r="C35" s="135"/>
    </row>
    <row r="36" spans="1:4" ht="14.25" x14ac:dyDescent="0.2">
      <c r="A36" s="56"/>
      <c r="C36" s="135"/>
    </row>
    <row r="37" spans="1:4" ht="14.25" x14ac:dyDescent="0.2">
      <c r="A37" s="56"/>
      <c r="C37" s="135"/>
    </row>
    <row r="38" spans="1:4" ht="14.25" x14ac:dyDescent="0.2">
      <c r="A38" s="56"/>
      <c r="C38" s="135"/>
    </row>
    <row r="39" spans="1:4" x14ac:dyDescent="0.2">
      <c r="C39" s="135"/>
    </row>
    <row r="40" spans="1:4" x14ac:dyDescent="0.2">
      <c r="C40" s="135"/>
    </row>
    <row r="41" spans="1:4" x14ac:dyDescent="0.2">
      <c r="C41" s="135"/>
      <c r="D41" s="135"/>
    </row>
    <row r="42" spans="1:4" x14ac:dyDescent="0.2">
      <c r="C42" s="135"/>
      <c r="D42" s="135"/>
    </row>
    <row r="43" spans="1:4" x14ac:dyDescent="0.2">
      <c r="C43" s="135"/>
      <c r="D43" s="135"/>
    </row>
    <row r="44" spans="1:4" x14ac:dyDescent="0.2">
      <c r="D44" s="135"/>
    </row>
  </sheetData>
  <sheetProtection algorithmName="SHA-512" hashValue="6EToDVs5zBtSlDZ6uscxnElotE9aoWy6bbHx0FudUo1RC2vOOxPPNhF9MelaYnbSJ4EhKqUMW+y4cCGqmPiiUg==" saltValue="gMzVUZnQp9MibowM+qLj2g=="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121" activePane="bottomLeft" state="frozen"/>
      <selection pane="bottomLeft" activeCell="AG172" sqref="AG172"/>
    </sheetView>
  </sheetViews>
  <sheetFormatPr defaultColWidth="8.7109375" defaultRowHeight="12.75" x14ac:dyDescent="0.2"/>
  <cols>
    <col min="1" max="1" width="8.7109375" style="18"/>
    <col min="2" max="2" width="54.140625" style="18" customWidth="1"/>
    <col min="3" max="3" width="8" style="23" customWidth="1"/>
    <col min="4" max="4" width="20.140625" style="18" customWidth="1"/>
    <col min="5" max="5" width="17.28515625" style="18" customWidth="1"/>
    <col min="6" max="6" width="17.85546875" style="18" customWidth="1"/>
    <col min="7" max="7" width="17.42578125" style="18" customWidth="1"/>
    <col min="8" max="8" width="17.7109375" style="18" customWidth="1"/>
    <col min="9" max="9" width="19" style="18" customWidth="1"/>
    <col min="10" max="10" width="20.140625" style="18" customWidth="1"/>
    <col min="11" max="34" width="18.7109375" style="18" customWidth="1"/>
    <col min="35" max="35" width="19.140625" style="18" customWidth="1"/>
    <col min="36" max="16384" width="8.7109375" style="18"/>
  </cols>
  <sheetData>
    <row r="1" spans="1:35" ht="27.95" hidden="1" customHeight="1" x14ac:dyDescent="0.25">
      <c r="A1" s="46"/>
      <c r="B1" s="170"/>
      <c r="C1" s="220"/>
      <c r="D1" s="46"/>
    </row>
    <row r="2" spans="1:35" hidden="1" x14ac:dyDescent="0.2">
      <c r="C2" s="245"/>
    </row>
    <row r="3" spans="1:35" ht="14.25" hidden="1" x14ac:dyDescent="0.2">
      <c r="B3" s="56"/>
      <c r="F3" s="56"/>
      <c r="G3" s="56"/>
      <c r="H3" s="56"/>
      <c r="I3" s="56"/>
      <c r="J3" s="56"/>
    </row>
    <row r="4" spans="1:35" ht="14.25" hidden="1" x14ac:dyDescent="0.2">
      <c r="B4" s="246"/>
      <c r="F4" s="56"/>
      <c r="G4" s="56"/>
      <c r="H4" s="56"/>
      <c r="I4" s="56"/>
      <c r="J4" s="56"/>
    </row>
    <row r="5" spans="1:35" ht="14.25" hidden="1" x14ac:dyDescent="0.2">
      <c r="B5" s="246"/>
      <c r="F5" s="56"/>
      <c r="G5" s="56"/>
      <c r="H5" s="56"/>
      <c r="I5" s="56"/>
      <c r="J5" s="56"/>
    </row>
    <row r="6" spans="1:35" ht="14.25" hidden="1" x14ac:dyDescent="0.2">
      <c r="B6" s="246"/>
      <c r="E6" s="56"/>
      <c r="F6" s="56"/>
      <c r="G6" s="56"/>
      <c r="H6" s="56"/>
      <c r="I6" s="56"/>
      <c r="J6" s="56"/>
    </row>
    <row r="7" spans="1:35" ht="20.100000000000001" hidden="1" customHeight="1" x14ac:dyDescent="0.2">
      <c r="B7" s="246"/>
      <c r="C7" s="245"/>
      <c r="E7" s="247"/>
    </row>
    <row r="8" spans="1:35" ht="20.100000000000001" customHeight="1" x14ac:dyDescent="0.2">
      <c r="B8" s="246"/>
      <c r="C8" s="245"/>
      <c r="E8" s="247"/>
    </row>
    <row r="10" spans="1:35" ht="13.5" thickBot="1" x14ac:dyDescent="0.25">
      <c r="B10" s="166" t="s">
        <v>3</v>
      </c>
      <c r="C10" s="222"/>
      <c r="D10" s="166"/>
    </row>
    <row r="11" spans="1:35" x14ac:dyDescent="0.2">
      <c r="B11" s="27">
        <f>'Summary TC'!B11</f>
        <v>0</v>
      </c>
      <c r="C11" s="223"/>
      <c r="D11" s="50"/>
      <c r="E11" s="50" t="s">
        <v>0</v>
      </c>
      <c r="F11" s="167"/>
      <c r="G11" s="4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65" t="s">
        <v>20</v>
      </c>
    </row>
    <row r="12" spans="1:35" ht="13.5" thickBot="1" x14ac:dyDescent="0.25">
      <c r="B12" s="25">
        <f>'Summary TC'!B12</f>
        <v>0</v>
      </c>
      <c r="C12" s="224"/>
      <c r="D12" s="243"/>
      <c r="E12" s="63">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310"/>
    </row>
    <row r="13" spans="1:35" x14ac:dyDescent="0.2">
      <c r="B13" s="25">
        <f>'Summary TC'!B13</f>
        <v>0</v>
      </c>
      <c r="C13" s="224"/>
      <c r="D13" s="243"/>
      <c r="E13" s="248"/>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65"/>
    </row>
    <row r="14" spans="1:35" x14ac:dyDescent="0.2">
      <c r="B14" s="25" t="str">
        <f>'Summary TC'!B14</f>
        <v xml:space="preserve">Medicaid Per Capita </v>
      </c>
      <c r="C14" s="225"/>
      <c r="D14" s="250"/>
      <c r="E14" s="251"/>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62"/>
    </row>
    <row r="15" spans="1:35" x14ac:dyDescent="0.2">
      <c r="B15" s="25" t="str">
        <f>'Summary TC'!B15</f>
        <v/>
      </c>
      <c r="C15" s="25">
        <f>'Summary TC'!C15</f>
        <v>0</v>
      </c>
      <c r="D15" s="59" t="str">
        <f>'Summary TC'!D15</f>
        <v>Total</v>
      </c>
      <c r="E15" s="113">
        <f>E16*E17</f>
        <v>0</v>
      </c>
      <c r="F15" s="114">
        <f>F16*F17</f>
        <v>0</v>
      </c>
      <c r="G15" s="114">
        <f>G16*G17</f>
        <v>0</v>
      </c>
      <c r="H15" s="114">
        <f>H16*H17</f>
        <v>0</v>
      </c>
      <c r="I15" s="114">
        <f>I16*I17</f>
        <v>0</v>
      </c>
      <c r="J15" s="114">
        <f t="shared" ref="J15:AC15" si="0">J16*J17</f>
        <v>0</v>
      </c>
      <c r="K15" s="114">
        <f t="shared" si="0"/>
        <v>0</v>
      </c>
      <c r="L15" s="114">
        <f t="shared" si="0"/>
        <v>0</v>
      </c>
      <c r="M15" s="114">
        <f t="shared" si="0"/>
        <v>0</v>
      </c>
      <c r="N15" s="114">
        <f t="shared" si="0"/>
        <v>0</v>
      </c>
      <c r="O15" s="114">
        <f t="shared" si="0"/>
        <v>0</v>
      </c>
      <c r="P15" s="114">
        <f t="shared" si="0"/>
        <v>0</v>
      </c>
      <c r="Q15" s="114">
        <f t="shared" si="0"/>
        <v>0</v>
      </c>
      <c r="R15" s="114">
        <f t="shared" si="0"/>
        <v>0</v>
      </c>
      <c r="S15" s="114">
        <f t="shared" si="0"/>
        <v>0</v>
      </c>
      <c r="T15" s="114">
        <f t="shared" si="0"/>
        <v>0</v>
      </c>
      <c r="U15" s="114">
        <f t="shared" si="0"/>
        <v>0</v>
      </c>
      <c r="V15" s="114">
        <f t="shared" si="0"/>
        <v>0</v>
      </c>
      <c r="W15" s="114">
        <f t="shared" si="0"/>
        <v>0</v>
      </c>
      <c r="X15" s="114">
        <f t="shared" si="0"/>
        <v>0</v>
      </c>
      <c r="Y15" s="114">
        <f t="shared" si="0"/>
        <v>0</v>
      </c>
      <c r="Z15" s="114">
        <f t="shared" si="0"/>
        <v>0</v>
      </c>
      <c r="AA15" s="114">
        <f t="shared" si="0"/>
        <v>0</v>
      </c>
      <c r="AB15" s="114">
        <f t="shared" si="0"/>
        <v>0</v>
      </c>
      <c r="AC15" s="114">
        <f t="shared" si="0"/>
        <v>0</v>
      </c>
      <c r="AD15" s="114">
        <f t="shared" ref="AD15:AH15" si="1">AD16*AD17</f>
        <v>0</v>
      </c>
      <c r="AE15" s="114">
        <f t="shared" si="1"/>
        <v>0</v>
      </c>
      <c r="AF15" s="114">
        <f t="shared" si="1"/>
        <v>0</v>
      </c>
      <c r="AG15" s="114">
        <f t="shared" si="1"/>
        <v>0</v>
      </c>
      <c r="AH15" s="114">
        <f t="shared" si="1"/>
        <v>0</v>
      </c>
      <c r="AI15" s="396"/>
    </row>
    <row r="16" spans="1:35" s="153" customFormat="1" x14ac:dyDescent="0.2">
      <c r="B16" s="25">
        <f>'Summary TC'!B16</f>
        <v>0</v>
      </c>
      <c r="C16" s="25">
        <f>'Summary TC'!C16</f>
        <v>0</v>
      </c>
      <c r="D16" s="59" t="str">
        <f>'Summary TC'!D16</f>
        <v>PMPM</v>
      </c>
      <c r="E16" s="85">
        <f>SUMIF('WOW PMPM &amp; Agg'!$B$10:$B$36,SummaryTC_AP!$B15,'WOW PMPM &amp; Agg'!D$10:D$36)</f>
        <v>0</v>
      </c>
      <c r="F16" s="86">
        <f>SUMIF('WOW PMPM &amp; Agg'!$B$10:$B$36,SummaryTC_AP!$B15,'WOW PMPM &amp; Agg'!E$10:E$36)</f>
        <v>0</v>
      </c>
      <c r="G16" s="86">
        <f>SUMIF('WOW PMPM &amp; Agg'!$B$10:$B$36,SummaryTC_AP!$B15,'WOW PMPM &amp; Agg'!F$10:F$36)</f>
        <v>0</v>
      </c>
      <c r="H16" s="86">
        <f>SUMIF('WOW PMPM &amp; Agg'!$B$10:$B$36,SummaryTC_AP!$B15,'WOW PMPM &amp; Agg'!G$10:G$36)</f>
        <v>0</v>
      </c>
      <c r="I16" s="86">
        <f>SUMIF('WOW PMPM &amp; Agg'!$B$10:$B$36,SummaryTC_AP!$B15,'WOW PMPM &amp; Agg'!H$10:H$36)</f>
        <v>0</v>
      </c>
      <c r="J16" s="86">
        <f>SUMIF('WOW PMPM &amp; Agg'!$B$10:$B$36,SummaryTC_AP!$B15,'WOW PMPM &amp; Agg'!I$10:I$36)</f>
        <v>0</v>
      </c>
      <c r="K16" s="86">
        <f>SUMIF('WOW PMPM &amp; Agg'!$B$10:$B$36,SummaryTC_AP!$B15,'WOW PMPM &amp; Agg'!J$10:J$36)</f>
        <v>0</v>
      </c>
      <c r="L16" s="86">
        <f>SUMIF('WOW PMPM &amp; Agg'!$B$10:$B$36,SummaryTC_AP!$B15,'WOW PMPM &amp; Agg'!K$10:K$36)</f>
        <v>0</v>
      </c>
      <c r="M16" s="86">
        <f>SUMIF('WOW PMPM &amp; Agg'!$B$10:$B$36,SummaryTC_AP!$B15,'WOW PMPM &amp; Agg'!L$10:L$36)</f>
        <v>0</v>
      </c>
      <c r="N16" s="86">
        <f>SUMIF('WOW PMPM &amp; Agg'!$B$10:$B$36,SummaryTC_AP!$B15,'WOW PMPM &amp; Agg'!M$10:M$36)</f>
        <v>0</v>
      </c>
      <c r="O16" s="86">
        <f>SUMIF('WOW PMPM &amp; Agg'!$B$10:$B$36,SummaryTC_AP!$B15,'WOW PMPM &amp; Agg'!N$10:N$36)</f>
        <v>0</v>
      </c>
      <c r="P16" s="86">
        <f>SUMIF('WOW PMPM &amp; Agg'!$B$10:$B$36,SummaryTC_AP!$B15,'WOW PMPM &amp; Agg'!O$10:O$36)</f>
        <v>0</v>
      </c>
      <c r="Q16" s="86">
        <f>SUMIF('WOW PMPM &amp; Agg'!$B$10:$B$36,SummaryTC_AP!$B15,'WOW PMPM &amp; Agg'!P$10:P$36)</f>
        <v>0</v>
      </c>
      <c r="R16" s="86">
        <f>SUMIF('WOW PMPM &amp; Agg'!$B$10:$B$36,SummaryTC_AP!$B15,'WOW PMPM &amp; Agg'!Q$10:Q$36)</f>
        <v>0</v>
      </c>
      <c r="S16" s="86">
        <f>SUMIF('WOW PMPM &amp; Agg'!$B$10:$B$36,SummaryTC_AP!$B15,'WOW PMPM &amp; Agg'!R$10:R$36)</f>
        <v>0</v>
      </c>
      <c r="T16" s="86">
        <f>SUMIF('WOW PMPM &amp; Agg'!$B$10:$B$36,SummaryTC_AP!$B15,'WOW PMPM &amp; Agg'!S$10:S$36)</f>
        <v>0</v>
      </c>
      <c r="U16" s="86">
        <f>SUMIF('WOW PMPM &amp; Agg'!$B$10:$B$36,SummaryTC_AP!$B15,'WOW PMPM &amp; Agg'!T$10:T$36)</f>
        <v>0</v>
      </c>
      <c r="V16" s="86">
        <f>SUMIF('WOW PMPM &amp; Agg'!$B$10:$B$36,SummaryTC_AP!$B15,'WOW PMPM &amp; Agg'!U$10:U$36)</f>
        <v>0</v>
      </c>
      <c r="W16" s="86">
        <f>SUMIF('WOW PMPM &amp; Agg'!$B$10:$B$36,SummaryTC_AP!$B15,'WOW PMPM &amp; Agg'!V$10:V$36)</f>
        <v>0</v>
      </c>
      <c r="X16" s="86">
        <f>SUMIF('WOW PMPM &amp; Agg'!$B$10:$B$36,SummaryTC_AP!$B15,'WOW PMPM &amp; Agg'!W$10:W$36)</f>
        <v>0</v>
      </c>
      <c r="Y16" s="86">
        <f>SUMIF('WOW PMPM &amp; Agg'!$B$10:$B$36,SummaryTC_AP!$B15,'WOW PMPM &amp; Agg'!X$10:X$36)</f>
        <v>0</v>
      </c>
      <c r="Z16" s="86">
        <f>SUMIF('WOW PMPM &amp; Agg'!$B$10:$B$36,SummaryTC_AP!$B15,'WOW PMPM &amp; Agg'!Y$10:Y$36)</f>
        <v>0</v>
      </c>
      <c r="AA16" s="86">
        <f>SUMIF('WOW PMPM &amp; Agg'!$B$10:$B$36,SummaryTC_AP!$B15,'WOW PMPM &amp; Agg'!Z$10:Z$36)</f>
        <v>0</v>
      </c>
      <c r="AB16" s="86">
        <f>SUMIF('WOW PMPM &amp; Agg'!$B$10:$B$36,SummaryTC_AP!$B15,'WOW PMPM &amp; Agg'!AA$10:AA$36)</f>
        <v>0</v>
      </c>
      <c r="AC16" s="86">
        <f>SUMIF('WOW PMPM &amp; Agg'!$B$10:$B$36,SummaryTC_AP!$B15,'WOW PMPM &amp; Agg'!AB$10:AB$36)</f>
        <v>0</v>
      </c>
      <c r="AD16" s="86">
        <f>SUMIF('WOW PMPM &amp; Agg'!$B$10:$B$36,SummaryTC_AP!$B15,'WOW PMPM &amp; Agg'!AC$10:AC$36)</f>
        <v>0</v>
      </c>
      <c r="AE16" s="86">
        <f>SUMIF('WOW PMPM &amp; Agg'!$B$10:$B$36,SummaryTC_AP!$B15,'WOW PMPM &amp; Agg'!AD$10:AD$36)</f>
        <v>0</v>
      </c>
      <c r="AF16" s="86">
        <f>SUMIF('WOW PMPM &amp; Agg'!$B$10:$B$36,SummaryTC_AP!$B15,'WOW PMPM &amp; Agg'!AE$10:AE$36)</f>
        <v>0</v>
      </c>
      <c r="AG16" s="86">
        <f>SUMIF('WOW PMPM &amp; Agg'!$B$10:$B$36,SummaryTC_AP!$B15,'WOW PMPM &amp; Agg'!AF$10:AF$36)</f>
        <v>0</v>
      </c>
      <c r="AH16" s="86">
        <f>SUMIF('WOW PMPM &amp; Agg'!$B$10:$B$36,SummaryTC_AP!$B15,'WOW PMPM &amp; Agg'!AG$10:AG$36)</f>
        <v>0</v>
      </c>
      <c r="AI16" s="397"/>
    </row>
    <row r="17" spans="2:35" s="253" customFormat="1" x14ac:dyDescent="0.2">
      <c r="B17" s="25">
        <f>'Summary TC'!B17</f>
        <v>0</v>
      </c>
      <c r="C17" s="25">
        <f>'Summary TC'!C17</f>
        <v>0</v>
      </c>
      <c r="D17" s="59" t="str">
        <f>'Summary TC'!D17</f>
        <v>Mem-Mon</v>
      </c>
      <c r="E17" s="87">
        <f>SUMIF('MemMon Total'!$B$10:$B$32,SummaryTC_AP!$B15,'MemMon Total'!D$10:D$32)</f>
        <v>0</v>
      </c>
      <c r="F17" s="88">
        <f>SUMIF('MemMon Total'!$B$10:$B$32,SummaryTC_AP!$B15,'MemMon Total'!E$10:E$32)</f>
        <v>0</v>
      </c>
      <c r="G17" s="88">
        <f>SUMIF('MemMon Total'!$B$10:$B$32,SummaryTC_AP!$B15,'MemMon Total'!F$10:F$32)</f>
        <v>0</v>
      </c>
      <c r="H17" s="88">
        <f>SUMIF('MemMon Total'!$B$10:$B$32,SummaryTC_AP!$B15,'MemMon Total'!G$10:G$32)</f>
        <v>0</v>
      </c>
      <c r="I17" s="88">
        <f>SUMIF('MemMon Total'!$B$10:$B$32,SummaryTC_AP!$B15,'MemMon Total'!H$10:H$32)</f>
        <v>0</v>
      </c>
      <c r="J17" s="88">
        <f>SUMIF('MemMon Total'!$B$10:$B$32,SummaryTC_AP!$B15,'MemMon Total'!I$10:I$32)</f>
        <v>0</v>
      </c>
      <c r="K17" s="88">
        <f>SUMIF('MemMon Total'!$B$10:$B$32,SummaryTC_AP!$B15,'MemMon Total'!J$10:J$32)</f>
        <v>0</v>
      </c>
      <c r="L17" s="88">
        <f>SUMIF('MemMon Total'!$B$10:$B$32,SummaryTC_AP!$B15,'MemMon Total'!K$10:K$32)</f>
        <v>0</v>
      </c>
      <c r="M17" s="88">
        <f>SUMIF('MemMon Total'!$B$10:$B$32,SummaryTC_AP!$B15,'MemMon Total'!L$10:L$32)</f>
        <v>0</v>
      </c>
      <c r="N17" s="88">
        <f>SUMIF('MemMon Total'!$B$10:$B$32,SummaryTC_AP!$B15,'MemMon Total'!M$10:M$32)</f>
        <v>0</v>
      </c>
      <c r="O17" s="88">
        <f>SUMIF('MemMon Total'!$B$10:$B$32,SummaryTC_AP!$B15,'MemMon Total'!N$10:N$32)</f>
        <v>0</v>
      </c>
      <c r="P17" s="88">
        <f>SUMIF('MemMon Total'!$B$10:$B$32,SummaryTC_AP!$B15,'MemMon Total'!O$10:O$32)</f>
        <v>0</v>
      </c>
      <c r="Q17" s="88">
        <f>SUMIF('MemMon Total'!$B$10:$B$32,SummaryTC_AP!$B15,'MemMon Total'!P$10:P$32)</f>
        <v>0</v>
      </c>
      <c r="R17" s="88">
        <f>SUMIF('MemMon Total'!$B$10:$B$32,SummaryTC_AP!$B15,'MemMon Total'!Q$10:Q$32)</f>
        <v>0</v>
      </c>
      <c r="S17" s="88">
        <f>SUMIF('MemMon Total'!$B$10:$B$32,SummaryTC_AP!$B15,'MemMon Total'!R$10:R$32)</f>
        <v>0</v>
      </c>
      <c r="T17" s="88">
        <f>SUMIF('MemMon Total'!$B$10:$B$32,SummaryTC_AP!$B15,'MemMon Total'!S$10:S$32)</f>
        <v>0</v>
      </c>
      <c r="U17" s="88">
        <f>SUMIF('MemMon Total'!$B$10:$B$32,SummaryTC_AP!$B15,'MemMon Total'!T$10:T$32)</f>
        <v>0</v>
      </c>
      <c r="V17" s="88">
        <f>SUMIF('MemMon Total'!$B$10:$B$32,SummaryTC_AP!$B15,'MemMon Total'!U$10:U$32)</f>
        <v>0</v>
      </c>
      <c r="W17" s="88">
        <f>SUMIF('MemMon Total'!$B$10:$B$32,SummaryTC_AP!$B15,'MemMon Total'!V$10:V$32)</f>
        <v>0</v>
      </c>
      <c r="X17" s="88">
        <f>SUMIF('MemMon Total'!$B$10:$B$32,SummaryTC_AP!$B15,'MemMon Total'!W$10:W$32)</f>
        <v>0</v>
      </c>
      <c r="Y17" s="88">
        <f>SUMIF('MemMon Total'!$B$10:$B$32,SummaryTC_AP!$B15,'MemMon Total'!X$10:X$32)</f>
        <v>0</v>
      </c>
      <c r="Z17" s="88">
        <f>SUMIF('MemMon Total'!$B$10:$B$32,SummaryTC_AP!$B15,'MemMon Total'!Y$10:Y$32)</f>
        <v>0</v>
      </c>
      <c r="AA17" s="88">
        <f>SUMIF('MemMon Total'!$B$10:$B$32,SummaryTC_AP!$B15,'MemMon Total'!Z$10:Z$32)</f>
        <v>0</v>
      </c>
      <c r="AB17" s="88">
        <f>SUMIF('MemMon Total'!$B$10:$B$32,SummaryTC_AP!$B15,'MemMon Total'!AA$10:AA$32)</f>
        <v>0</v>
      </c>
      <c r="AC17" s="88">
        <f>SUMIF('MemMon Total'!$B$10:$B$32,SummaryTC_AP!$B15,'MemMon Total'!AB$10:AB$32)</f>
        <v>0</v>
      </c>
      <c r="AD17" s="88">
        <f>SUMIF('MemMon Total'!$B$10:$B$32,SummaryTC_AP!$B15,'MemMon Total'!AC$10:AC$32)</f>
        <v>0</v>
      </c>
      <c r="AE17" s="88">
        <f>SUMIF('MemMon Total'!$B$10:$B$32,SummaryTC_AP!$B15,'MemMon Total'!AD$10:AD$32)</f>
        <v>0</v>
      </c>
      <c r="AF17" s="88">
        <f>SUMIF('MemMon Total'!$B$10:$B$32,SummaryTC_AP!$B15,'MemMon Total'!AE$10:AE$32)</f>
        <v>0</v>
      </c>
      <c r="AG17" s="88">
        <f>SUMIF('MemMon Total'!$B$10:$B$32,SummaryTC_AP!$B15,'MemMon Total'!AF$10:AF$32)</f>
        <v>0</v>
      </c>
      <c r="AH17" s="88">
        <f>SUMIF('MemMon Total'!$B$10:$B$32,SummaryTC_AP!$B15,'MemMon Total'!AG$10:AG$32)</f>
        <v>0</v>
      </c>
      <c r="AI17" s="398"/>
    </row>
    <row r="18" spans="2:35" x14ac:dyDescent="0.2">
      <c r="B18" s="25">
        <f>'Summary TC'!B18</f>
        <v>0</v>
      </c>
      <c r="C18" s="25">
        <f>'Summary TC'!C18</f>
        <v>0</v>
      </c>
      <c r="D18" s="59">
        <f>'Summary TC'!D18</f>
        <v>0</v>
      </c>
      <c r="E18" s="89"/>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396"/>
    </row>
    <row r="19" spans="2:35" x14ac:dyDescent="0.2">
      <c r="B19" s="25" t="str">
        <f>'Summary TC'!B19</f>
        <v/>
      </c>
      <c r="C19" s="25">
        <f>'Summary TC'!C19</f>
        <v>0</v>
      </c>
      <c r="D19" s="59" t="str">
        <f>'Summary TC'!D19</f>
        <v>Total</v>
      </c>
      <c r="E19" s="113">
        <f>E20*E21</f>
        <v>0</v>
      </c>
      <c r="F19" s="114">
        <f>F20*F21</f>
        <v>0</v>
      </c>
      <c r="G19" s="114">
        <f>G20*G21</f>
        <v>0</v>
      </c>
      <c r="H19" s="114">
        <f>H20*H21</f>
        <v>0</v>
      </c>
      <c r="I19" s="114">
        <f>I20*I21</f>
        <v>0</v>
      </c>
      <c r="J19" s="114">
        <f t="shared" ref="J19:AC19" si="2">J20*J21</f>
        <v>0</v>
      </c>
      <c r="K19" s="114">
        <f t="shared" si="2"/>
        <v>0</v>
      </c>
      <c r="L19" s="114">
        <f t="shared" si="2"/>
        <v>0</v>
      </c>
      <c r="M19" s="114">
        <f t="shared" si="2"/>
        <v>0</v>
      </c>
      <c r="N19" s="114">
        <f t="shared" si="2"/>
        <v>0</v>
      </c>
      <c r="O19" s="114">
        <f t="shared" si="2"/>
        <v>0</v>
      </c>
      <c r="P19" s="114">
        <f t="shared" si="2"/>
        <v>0</v>
      </c>
      <c r="Q19" s="114">
        <f t="shared" si="2"/>
        <v>0</v>
      </c>
      <c r="R19" s="114">
        <f t="shared" si="2"/>
        <v>0</v>
      </c>
      <c r="S19" s="114">
        <f t="shared" si="2"/>
        <v>0</v>
      </c>
      <c r="T19" s="114">
        <f t="shared" si="2"/>
        <v>0</v>
      </c>
      <c r="U19" s="114">
        <f t="shared" si="2"/>
        <v>0</v>
      </c>
      <c r="V19" s="114">
        <f t="shared" si="2"/>
        <v>0</v>
      </c>
      <c r="W19" s="114">
        <f t="shared" si="2"/>
        <v>0</v>
      </c>
      <c r="X19" s="114">
        <f t="shared" si="2"/>
        <v>0</v>
      </c>
      <c r="Y19" s="114">
        <f t="shared" si="2"/>
        <v>0</v>
      </c>
      <c r="Z19" s="114">
        <f t="shared" si="2"/>
        <v>0</v>
      </c>
      <c r="AA19" s="114">
        <f t="shared" si="2"/>
        <v>0</v>
      </c>
      <c r="AB19" s="114">
        <f t="shared" si="2"/>
        <v>0</v>
      </c>
      <c r="AC19" s="114">
        <f t="shared" si="2"/>
        <v>0</v>
      </c>
      <c r="AD19" s="114">
        <f t="shared" ref="AD19:AH19" si="3">AD20*AD21</f>
        <v>0</v>
      </c>
      <c r="AE19" s="114">
        <f t="shared" si="3"/>
        <v>0</v>
      </c>
      <c r="AF19" s="114">
        <f t="shared" si="3"/>
        <v>0</v>
      </c>
      <c r="AG19" s="114">
        <f t="shared" si="3"/>
        <v>0</v>
      </c>
      <c r="AH19" s="114">
        <f t="shared" si="3"/>
        <v>0</v>
      </c>
      <c r="AI19" s="396"/>
    </row>
    <row r="20" spans="2:35" s="153" customFormat="1" x14ac:dyDescent="0.2">
      <c r="B20" s="25">
        <f>'Summary TC'!B20</f>
        <v>0</v>
      </c>
      <c r="C20" s="25">
        <f>'Summary TC'!C20</f>
        <v>0</v>
      </c>
      <c r="D20" s="59" t="str">
        <f>'Summary TC'!D20</f>
        <v>PMPM</v>
      </c>
      <c r="E20" s="85">
        <f>SUMIF('WOW PMPM &amp; Agg'!$B$10:$B$36,SummaryTC_AP!$B19,'WOW PMPM &amp; Agg'!D$10:D$36)</f>
        <v>0</v>
      </c>
      <c r="F20" s="86">
        <f>SUMIF('WOW PMPM &amp; Agg'!$B$10:$B$36,SummaryTC_AP!$B19,'WOW PMPM &amp; Agg'!E$10:E$36)</f>
        <v>0</v>
      </c>
      <c r="G20" s="86">
        <f>SUMIF('WOW PMPM &amp; Agg'!$B$10:$B$36,SummaryTC_AP!$B19,'WOW PMPM &amp; Agg'!F$10:F$36)</f>
        <v>0</v>
      </c>
      <c r="H20" s="86">
        <f>SUMIF('WOW PMPM &amp; Agg'!$B$10:$B$36,SummaryTC_AP!$B19,'WOW PMPM &amp; Agg'!G$10:G$36)</f>
        <v>0</v>
      </c>
      <c r="I20" s="86">
        <f>SUMIF('WOW PMPM &amp; Agg'!$B$10:$B$36,SummaryTC_AP!$B19,'WOW PMPM &amp; Agg'!H$10:H$36)</f>
        <v>0</v>
      </c>
      <c r="J20" s="86">
        <f>SUMIF('WOW PMPM &amp; Agg'!$B$10:$B$36,SummaryTC_AP!$B19,'WOW PMPM &amp; Agg'!I$10:I$36)</f>
        <v>0</v>
      </c>
      <c r="K20" s="86">
        <f>SUMIF('WOW PMPM &amp; Agg'!$B$10:$B$36,SummaryTC_AP!$B19,'WOW PMPM &amp; Agg'!J$10:J$36)</f>
        <v>0</v>
      </c>
      <c r="L20" s="86">
        <f>SUMIF('WOW PMPM &amp; Agg'!$B$10:$B$36,SummaryTC_AP!$B19,'WOW PMPM &amp; Agg'!K$10:K$36)</f>
        <v>0</v>
      </c>
      <c r="M20" s="86">
        <f>SUMIF('WOW PMPM &amp; Agg'!$B$10:$B$36,SummaryTC_AP!$B19,'WOW PMPM &amp; Agg'!L$10:L$36)</f>
        <v>0</v>
      </c>
      <c r="N20" s="86">
        <f>SUMIF('WOW PMPM &amp; Agg'!$B$10:$B$36,SummaryTC_AP!$B19,'WOW PMPM &amp; Agg'!M$10:M$36)</f>
        <v>0</v>
      </c>
      <c r="O20" s="86">
        <f>SUMIF('WOW PMPM &amp; Agg'!$B$10:$B$36,SummaryTC_AP!$B19,'WOW PMPM &amp; Agg'!N$10:N$36)</f>
        <v>0</v>
      </c>
      <c r="P20" s="86">
        <f>SUMIF('WOW PMPM &amp; Agg'!$B$10:$B$36,SummaryTC_AP!$B19,'WOW PMPM &amp; Agg'!O$10:O$36)</f>
        <v>0</v>
      </c>
      <c r="Q20" s="86">
        <f>SUMIF('WOW PMPM &amp; Agg'!$B$10:$B$36,SummaryTC_AP!$B19,'WOW PMPM &amp; Agg'!P$10:P$36)</f>
        <v>0</v>
      </c>
      <c r="R20" s="86">
        <f>SUMIF('WOW PMPM &amp; Agg'!$B$10:$B$36,SummaryTC_AP!$B19,'WOW PMPM &amp; Agg'!Q$10:Q$36)</f>
        <v>0</v>
      </c>
      <c r="S20" s="86">
        <f>SUMIF('WOW PMPM &amp; Agg'!$B$10:$B$36,SummaryTC_AP!$B19,'WOW PMPM &amp; Agg'!R$10:R$36)</f>
        <v>0</v>
      </c>
      <c r="T20" s="86">
        <f>SUMIF('WOW PMPM &amp; Agg'!$B$10:$B$36,SummaryTC_AP!$B19,'WOW PMPM &amp; Agg'!S$10:S$36)</f>
        <v>0</v>
      </c>
      <c r="U20" s="86">
        <f>SUMIF('WOW PMPM &amp; Agg'!$B$10:$B$36,SummaryTC_AP!$B19,'WOW PMPM &amp; Agg'!T$10:T$36)</f>
        <v>0</v>
      </c>
      <c r="V20" s="86">
        <f>SUMIF('WOW PMPM &amp; Agg'!$B$10:$B$36,SummaryTC_AP!$B19,'WOW PMPM &amp; Agg'!U$10:U$36)</f>
        <v>0</v>
      </c>
      <c r="W20" s="86">
        <f>SUMIF('WOW PMPM &amp; Agg'!$B$10:$B$36,SummaryTC_AP!$B19,'WOW PMPM &amp; Agg'!V$10:V$36)</f>
        <v>0</v>
      </c>
      <c r="X20" s="86">
        <f>SUMIF('WOW PMPM &amp; Agg'!$B$10:$B$36,SummaryTC_AP!$B19,'WOW PMPM &amp; Agg'!W$10:W$36)</f>
        <v>0</v>
      </c>
      <c r="Y20" s="86">
        <f>SUMIF('WOW PMPM &amp; Agg'!$B$10:$B$36,SummaryTC_AP!$B19,'WOW PMPM &amp; Agg'!X$10:X$36)</f>
        <v>0</v>
      </c>
      <c r="Z20" s="86">
        <f>SUMIF('WOW PMPM &amp; Agg'!$B$10:$B$36,SummaryTC_AP!$B19,'WOW PMPM &amp; Agg'!Y$10:Y$36)</f>
        <v>0</v>
      </c>
      <c r="AA20" s="86">
        <f>SUMIF('WOW PMPM &amp; Agg'!$B$10:$B$36,SummaryTC_AP!$B19,'WOW PMPM &amp; Agg'!Z$10:Z$36)</f>
        <v>0</v>
      </c>
      <c r="AB20" s="86">
        <f>SUMIF('WOW PMPM &amp; Agg'!$B$10:$B$36,SummaryTC_AP!$B19,'WOW PMPM &amp; Agg'!AA$10:AA$36)</f>
        <v>0</v>
      </c>
      <c r="AC20" s="86">
        <f>SUMIF('WOW PMPM &amp; Agg'!$B$10:$B$36,SummaryTC_AP!$B19,'WOW PMPM &amp; Agg'!AB$10:AB$36)</f>
        <v>0</v>
      </c>
      <c r="AD20" s="86">
        <f>SUMIF('WOW PMPM &amp; Agg'!$B$10:$B$36,SummaryTC_AP!$B19,'WOW PMPM &amp; Agg'!AC$10:AC$36)</f>
        <v>0</v>
      </c>
      <c r="AE20" s="86">
        <f>SUMIF('WOW PMPM &amp; Agg'!$B$10:$B$36,SummaryTC_AP!$B19,'WOW PMPM &amp; Agg'!AD$10:AD$36)</f>
        <v>0</v>
      </c>
      <c r="AF20" s="86">
        <f>SUMIF('WOW PMPM &amp; Agg'!$B$10:$B$36,SummaryTC_AP!$B19,'WOW PMPM &amp; Agg'!AE$10:AE$36)</f>
        <v>0</v>
      </c>
      <c r="AG20" s="86">
        <f>SUMIF('WOW PMPM &amp; Agg'!$B$10:$B$36,SummaryTC_AP!$B19,'WOW PMPM &amp; Agg'!AF$10:AF$36)</f>
        <v>0</v>
      </c>
      <c r="AH20" s="86">
        <f>SUMIF('WOW PMPM &amp; Agg'!$B$10:$B$36,SummaryTC_AP!$B19,'WOW PMPM &amp; Agg'!AG$10:AG$36)</f>
        <v>0</v>
      </c>
      <c r="AI20" s="397"/>
    </row>
    <row r="21" spans="2:35" s="245" customFormat="1" x14ac:dyDescent="0.2">
      <c r="B21" s="25">
        <f>'Summary TC'!B21</f>
        <v>0</v>
      </c>
      <c r="C21" s="25">
        <f>'Summary TC'!C21</f>
        <v>0</v>
      </c>
      <c r="D21" s="59" t="str">
        <f>'Summary TC'!D21</f>
        <v>Mem-Mon</v>
      </c>
      <c r="E21" s="87">
        <f>SUMIF('MemMon Total'!$B$10:$B$32,SummaryTC_AP!$B19,'MemMon Total'!D$10:D$32)</f>
        <v>0</v>
      </c>
      <c r="F21" s="88">
        <f>SUMIF('MemMon Total'!$B$10:$B$32,SummaryTC_AP!$B19,'MemMon Total'!E$10:E$32)</f>
        <v>0</v>
      </c>
      <c r="G21" s="88">
        <f>SUMIF('MemMon Total'!$B$10:$B$32,SummaryTC_AP!$B19,'MemMon Total'!F$10:F$32)</f>
        <v>0</v>
      </c>
      <c r="H21" s="88">
        <f>SUMIF('MemMon Total'!$B$10:$B$32,SummaryTC_AP!$B19,'MemMon Total'!G$10:G$32)</f>
        <v>0</v>
      </c>
      <c r="I21" s="88">
        <f>SUMIF('MemMon Total'!$B$10:$B$32,SummaryTC_AP!$B19,'MemMon Total'!H$10:H$32)</f>
        <v>0</v>
      </c>
      <c r="J21" s="88">
        <f>SUMIF('MemMon Total'!$B$10:$B$32,SummaryTC_AP!$B19,'MemMon Total'!I$10:I$32)</f>
        <v>0</v>
      </c>
      <c r="K21" s="88">
        <f>SUMIF('MemMon Total'!$B$10:$B$32,SummaryTC_AP!$B19,'MemMon Total'!J$10:J$32)</f>
        <v>0</v>
      </c>
      <c r="L21" s="88">
        <f>SUMIF('MemMon Total'!$B$10:$B$32,SummaryTC_AP!$B19,'MemMon Total'!K$10:K$32)</f>
        <v>0</v>
      </c>
      <c r="M21" s="88">
        <f>SUMIF('MemMon Total'!$B$10:$B$32,SummaryTC_AP!$B19,'MemMon Total'!L$10:L$32)</f>
        <v>0</v>
      </c>
      <c r="N21" s="88">
        <f>SUMIF('MemMon Total'!$B$10:$B$32,SummaryTC_AP!$B19,'MemMon Total'!M$10:M$32)</f>
        <v>0</v>
      </c>
      <c r="O21" s="88">
        <f>SUMIF('MemMon Total'!$B$10:$B$32,SummaryTC_AP!$B19,'MemMon Total'!N$10:N$32)</f>
        <v>0</v>
      </c>
      <c r="P21" s="88">
        <f>SUMIF('MemMon Total'!$B$10:$B$32,SummaryTC_AP!$B19,'MemMon Total'!O$10:O$32)</f>
        <v>0</v>
      </c>
      <c r="Q21" s="88">
        <f>SUMIF('MemMon Total'!$B$10:$B$32,SummaryTC_AP!$B19,'MemMon Total'!P$10:P$32)</f>
        <v>0</v>
      </c>
      <c r="R21" s="88">
        <f>SUMIF('MemMon Total'!$B$10:$B$32,SummaryTC_AP!$B19,'MemMon Total'!Q$10:Q$32)</f>
        <v>0</v>
      </c>
      <c r="S21" s="88">
        <f>SUMIF('MemMon Total'!$B$10:$B$32,SummaryTC_AP!$B19,'MemMon Total'!R$10:R$32)</f>
        <v>0</v>
      </c>
      <c r="T21" s="88">
        <f>SUMIF('MemMon Total'!$B$10:$B$32,SummaryTC_AP!$B19,'MemMon Total'!S$10:S$32)</f>
        <v>0</v>
      </c>
      <c r="U21" s="88">
        <f>SUMIF('MemMon Total'!$B$10:$B$32,SummaryTC_AP!$B19,'MemMon Total'!T$10:T$32)</f>
        <v>0</v>
      </c>
      <c r="V21" s="88">
        <f>SUMIF('MemMon Total'!$B$10:$B$32,SummaryTC_AP!$B19,'MemMon Total'!U$10:U$32)</f>
        <v>0</v>
      </c>
      <c r="W21" s="88">
        <f>SUMIF('MemMon Total'!$B$10:$B$32,SummaryTC_AP!$B19,'MemMon Total'!V$10:V$32)</f>
        <v>0</v>
      </c>
      <c r="X21" s="88">
        <f>SUMIF('MemMon Total'!$B$10:$B$32,SummaryTC_AP!$B19,'MemMon Total'!W$10:W$32)</f>
        <v>0</v>
      </c>
      <c r="Y21" s="88">
        <f>SUMIF('MemMon Total'!$B$10:$B$32,SummaryTC_AP!$B19,'MemMon Total'!X$10:X$32)</f>
        <v>0</v>
      </c>
      <c r="Z21" s="88">
        <f>SUMIF('MemMon Total'!$B$10:$B$32,SummaryTC_AP!$B19,'MemMon Total'!Y$10:Y$32)</f>
        <v>0</v>
      </c>
      <c r="AA21" s="88">
        <f>SUMIF('MemMon Total'!$B$10:$B$32,SummaryTC_AP!$B19,'MemMon Total'!Z$10:Z$32)</f>
        <v>0</v>
      </c>
      <c r="AB21" s="88">
        <f>SUMIF('MemMon Total'!$B$10:$B$32,SummaryTC_AP!$B19,'MemMon Total'!AA$10:AA$32)</f>
        <v>0</v>
      </c>
      <c r="AC21" s="88">
        <f>SUMIF('MemMon Total'!$B$10:$B$32,SummaryTC_AP!$B19,'MemMon Total'!AB$10:AB$32)</f>
        <v>0</v>
      </c>
      <c r="AD21" s="88">
        <f>SUMIF('MemMon Total'!$B$10:$B$32,SummaryTC_AP!$B19,'MemMon Total'!AC$10:AC$32)</f>
        <v>0</v>
      </c>
      <c r="AE21" s="88">
        <f>SUMIF('MemMon Total'!$B$10:$B$32,SummaryTC_AP!$B19,'MemMon Total'!AD$10:AD$32)</f>
        <v>0</v>
      </c>
      <c r="AF21" s="88">
        <f>SUMIF('MemMon Total'!$B$10:$B$32,SummaryTC_AP!$B19,'MemMon Total'!AE$10:AE$32)</f>
        <v>0</v>
      </c>
      <c r="AG21" s="88">
        <f>SUMIF('MemMon Total'!$B$10:$B$32,SummaryTC_AP!$B19,'MemMon Total'!AF$10:AF$32)</f>
        <v>0</v>
      </c>
      <c r="AH21" s="88">
        <f>SUMIF('MemMon Total'!$B$10:$B$32,SummaryTC_AP!$B19,'MemMon Total'!AG$10:AG$32)</f>
        <v>0</v>
      </c>
      <c r="AI21" s="399"/>
    </row>
    <row r="22" spans="2:35" s="245" customFormat="1" x14ac:dyDescent="0.2">
      <c r="B22" s="25">
        <f>'Summary TC'!B22</f>
        <v>0</v>
      </c>
      <c r="C22" s="25">
        <f>'Summary TC'!C22</f>
        <v>0</v>
      </c>
      <c r="D22" s="59">
        <f>'Summary TC'!D22</f>
        <v>0</v>
      </c>
      <c r="E22" s="87"/>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399"/>
    </row>
    <row r="23" spans="2:35" s="245" customFormat="1" x14ac:dyDescent="0.2">
      <c r="B23" s="25" t="str">
        <f>'Summary TC'!B23</f>
        <v/>
      </c>
      <c r="C23" s="25">
        <f>'Summary TC'!C23</f>
        <v>0</v>
      </c>
      <c r="D23" s="59" t="str">
        <f>'Summary TC'!D23</f>
        <v>Total</v>
      </c>
      <c r="E23" s="113">
        <f>E24*E25</f>
        <v>0</v>
      </c>
      <c r="F23" s="114">
        <f>F24*F25</f>
        <v>0</v>
      </c>
      <c r="G23" s="114">
        <f>G24*G25</f>
        <v>0</v>
      </c>
      <c r="H23" s="114">
        <f>H24*H25</f>
        <v>0</v>
      </c>
      <c r="I23" s="114">
        <f>I24*I25</f>
        <v>0</v>
      </c>
      <c r="J23" s="114">
        <f t="shared" ref="J23:AC23" si="4">J24*J25</f>
        <v>0</v>
      </c>
      <c r="K23" s="114">
        <f t="shared" si="4"/>
        <v>0</v>
      </c>
      <c r="L23" s="114">
        <f t="shared" si="4"/>
        <v>0</v>
      </c>
      <c r="M23" s="114">
        <f t="shared" si="4"/>
        <v>0</v>
      </c>
      <c r="N23" s="114">
        <f t="shared" si="4"/>
        <v>0</v>
      </c>
      <c r="O23" s="114">
        <f t="shared" si="4"/>
        <v>0</v>
      </c>
      <c r="P23" s="114">
        <f t="shared" si="4"/>
        <v>0</v>
      </c>
      <c r="Q23" s="114">
        <f t="shared" si="4"/>
        <v>0</v>
      </c>
      <c r="R23" s="114">
        <f t="shared" si="4"/>
        <v>0</v>
      </c>
      <c r="S23" s="114">
        <f t="shared" si="4"/>
        <v>0</v>
      </c>
      <c r="T23" s="114">
        <f t="shared" si="4"/>
        <v>0</v>
      </c>
      <c r="U23" s="114">
        <f t="shared" si="4"/>
        <v>0</v>
      </c>
      <c r="V23" s="114">
        <f t="shared" si="4"/>
        <v>0</v>
      </c>
      <c r="W23" s="114">
        <f t="shared" si="4"/>
        <v>0</v>
      </c>
      <c r="X23" s="114">
        <f t="shared" si="4"/>
        <v>0</v>
      </c>
      <c r="Y23" s="114">
        <f t="shared" si="4"/>
        <v>0</v>
      </c>
      <c r="Z23" s="114">
        <f t="shared" si="4"/>
        <v>0</v>
      </c>
      <c r="AA23" s="114">
        <f t="shared" si="4"/>
        <v>0</v>
      </c>
      <c r="AB23" s="114">
        <f t="shared" si="4"/>
        <v>0</v>
      </c>
      <c r="AC23" s="114">
        <f t="shared" si="4"/>
        <v>0</v>
      </c>
      <c r="AD23" s="114">
        <f t="shared" ref="AD23:AH23" si="5">AD24*AD25</f>
        <v>0</v>
      </c>
      <c r="AE23" s="114">
        <f t="shared" si="5"/>
        <v>0</v>
      </c>
      <c r="AF23" s="114">
        <f t="shared" si="5"/>
        <v>0</v>
      </c>
      <c r="AG23" s="114">
        <f t="shared" si="5"/>
        <v>0</v>
      </c>
      <c r="AH23" s="114">
        <f t="shared" si="5"/>
        <v>0</v>
      </c>
      <c r="AI23" s="396"/>
    </row>
    <row r="24" spans="2:35" s="153" customFormat="1" x14ac:dyDescent="0.2">
      <c r="B24" s="25">
        <f>'Summary TC'!B24</f>
        <v>0</v>
      </c>
      <c r="C24" s="25">
        <f>'Summary TC'!C24</f>
        <v>0</v>
      </c>
      <c r="D24" s="59" t="str">
        <f>'Summary TC'!D24</f>
        <v>PMPM</v>
      </c>
      <c r="E24" s="85">
        <f>SUMIF('WOW PMPM &amp; Agg'!$B$10:$B$36,SummaryTC_AP!$B23,'WOW PMPM &amp; Agg'!D$10:D$36)</f>
        <v>0</v>
      </c>
      <c r="F24" s="86">
        <f>SUMIF('WOW PMPM &amp; Agg'!$B$10:$B$36,SummaryTC_AP!$B23,'WOW PMPM &amp; Agg'!E$10:E$36)</f>
        <v>0</v>
      </c>
      <c r="G24" s="86">
        <f>SUMIF('WOW PMPM &amp; Agg'!$B$10:$B$36,SummaryTC_AP!$B23,'WOW PMPM &amp; Agg'!F$10:F$36)</f>
        <v>0</v>
      </c>
      <c r="H24" s="86">
        <f>SUMIF('WOW PMPM &amp; Agg'!$B$10:$B$36,SummaryTC_AP!$B23,'WOW PMPM &amp; Agg'!G$10:G$36)</f>
        <v>0</v>
      </c>
      <c r="I24" s="86">
        <f>SUMIF('WOW PMPM &amp; Agg'!$B$10:$B$36,SummaryTC_AP!$B23,'WOW PMPM &amp; Agg'!H$10:H$36)</f>
        <v>0</v>
      </c>
      <c r="J24" s="86">
        <f>SUMIF('WOW PMPM &amp; Agg'!$B$10:$B$36,SummaryTC_AP!$B23,'WOW PMPM &amp; Agg'!I$10:I$36)</f>
        <v>0</v>
      </c>
      <c r="K24" s="86">
        <f>SUMIF('WOW PMPM &amp; Agg'!$B$10:$B$36,SummaryTC_AP!$B23,'WOW PMPM &amp; Agg'!J$10:J$36)</f>
        <v>0</v>
      </c>
      <c r="L24" s="86">
        <f>SUMIF('WOW PMPM &amp; Agg'!$B$10:$B$36,SummaryTC_AP!$B23,'WOW PMPM &amp; Agg'!K$10:K$36)</f>
        <v>0</v>
      </c>
      <c r="M24" s="86">
        <f>SUMIF('WOW PMPM &amp; Agg'!$B$10:$B$36,SummaryTC_AP!$B23,'WOW PMPM &amp; Agg'!L$10:L$36)</f>
        <v>0</v>
      </c>
      <c r="N24" s="86">
        <f>SUMIF('WOW PMPM &amp; Agg'!$B$10:$B$36,SummaryTC_AP!$B23,'WOW PMPM &amp; Agg'!M$10:M$36)</f>
        <v>0</v>
      </c>
      <c r="O24" s="86">
        <f>SUMIF('WOW PMPM &amp; Agg'!$B$10:$B$36,SummaryTC_AP!$B23,'WOW PMPM &amp; Agg'!N$10:N$36)</f>
        <v>0</v>
      </c>
      <c r="P24" s="86">
        <f>SUMIF('WOW PMPM &amp; Agg'!$B$10:$B$36,SummaryTC_AP!$B23,'WOW PMPM &amp; Agg'!O$10:O$36)</f>
        <v>0</v>
      </c>
      <c r="Q24" s="86">
        <f>SUMIF('WOW PMPM &amp; Agg'!$B$10:$B$36,SummaryTC_AP!$B23,'WOW PMPM &amp; Agg'!P$10:P$36)</f>
        <v>0</v>
      </c>
      <c r="R24" s="86">
        <f>SUMIF('WOW PMPM &amp; Agg'!$B$10:$B$36,SummaryTC_AP!$B23,'WOW PMPM &amp; Agg'!Q$10:Q$36)</f>
        <v>0</v>
      </c>
      <c r="S24" s="86">
        <f>SUMIF('WOW PMPM &amp; Agg'!$B$10:$B$36,SummaryTC_AP!$B23,'WOW PMPM &amp; Agg'!R$10:R$36)</f>
        <v>0</v>
      </c>
      <c r="T24" s="86">
        <f>SUMIF('WOW PMPM &amp; Agg'!$B$10:$B$36,SummaryTC_AP!$B23,'WOW PMPM &amp; Agg'!S$10:S$36)</f>
        <v>0</v>
      </c>
      <c r="U24" s="86">
        <f>SUMIF('WOW PMPM &amp; Agg'!$B$10:$B$36,SummaryTC_AP!$B23,'WOW PMPM &amp; Agg'!T$10:T$36)</f>
        <v>0</v>
      </c>
      <c r="V24" s="86">
        <f>SUMIF('WOW PMPM &amp; Agg'!$B$10:$B$36,SummaryTC_AP!$B23,'WOW PMPM &amp; Agg'!U$10:U$36)</f>
        <v>0</v>
      </c>
      <c r="W24" s="86">
        <f>SUMIF('WOW PMPM &amp; Agg'!$B$10:$B$36,SummaryTC_AP!$B23,'WOW PMPM &amp; Agg'!V$10:V$36)</f>
        <v>0</v>
      </c>
      <c r="X24" s="86">
        <f>SUMIF('WOW PMPM &amp; Agg'!$B$10:$B$36,SummaryTC_AP!$B23,'WOW PMPM &amp; Agg'!W$10:W$36)</f>
        <v>0</v>
      </c>
      <c r="Y24" s="86">
        <f>SUMIF('WOW PMPM &amp; Agg'!$B$10:$B$36,SummaryTC_AP!$B23,'WOW PMPM &amp; Agg'!X$10:X$36)</f>
        <v>0</v>
      </c>
      <c r="Z24" s="86">
        <f>SUMIF('WOW PMPM &amp; Agg'!$B$10:$B$36,SummaryTC_AP!$B23,'WOW PMPM &amp; Agg'!Y$10:Y$36)</f>
        <v>0</v>
      </c>
      <c r="AA24" s="86">
        <f>SUMIF('WOW PMPM &amp; Agg'!$B$10:$B$36,SummaryTC_AP!$B23,'WOW PMPM &amp; Agg'!Z$10:Z$36)</f>
        <v>0</v>
      </c>
      <c r="AB24" s="86">
        <f>SUMIF('WOW PMPM &amp; Agg'!$B$10:$B$36,SummaryTC_AP!$B23,'WOW PMPM &amp; Agg'!AA$10:AA$36)</f>
        <v>0</v>
      </c>
      <c r="AC24" s="86">
        <f>SUMIF('WOW PMPM &amp; Agg'!$B$10:$B$36,SummaryTC_AP!$B23,'WOW PMPM &amp; Agg'!AB$10:AB$36)</f>
        <v>0</v>
      </c>
      <c r="AD24" s="86">
        <f>SUMIF('WOW PMPM &amp; Agg'!$B$10:$B$36,SummaryTC_AP!$B23,'WOW PMPM &amp; Agg'!AC$10:AC$36)</f>
        <v>0</v>
      </c>
      <c r="AE24" s="86">
        <f>SUMIF('WOW PMPM &amp; Agg'!$B$10:$B$36,SummaryTC_AP!$B23,'WOW PMPM &amp; Agg'!AD$10:AD$36)</f>
        <v>0</v>
      </c>
      <c r="AF24" s="86">
        <f>SUMIF('WOW PMPM &amp; Agg'!$B$10:$B$36,SummaryTC_AP!$B23,'WOW PMPM &amp; Agg'!AE$10:AE$36)</f>
        <v>0</v>
      </c>
      <c r="AG24" s="86">
        <f>SUMIF('WOW PMPM &amp; Agg'!$B$10:$B$36,SummaryTC_AP!$B23,'WOW PMPM &amp; Agg'!AF$10:AF$36)</f>
        <v>0</v>
      </c>
      <c r="AH24" s="86">
        <f>SUMIF('WOW PMPM &amp; Agg'!$B$10:$B$36,SummaryTC_AP!$B23,'WOW PMPM &amp; Agg'!AG$10:AG$36)</f>
        <v>0</v>
      </c>
      <c r="AI24" s="397"/>
    </row>
    <row r="25" spans="2:35" s="245" customFormat="1" x14ac:dyDescent="0.2">
      <c r="B25" s="25">
        <f>'Summary TC'!B25</f>
        <v>0</v>
      </c>
      <c r="C25" s="25">
        <f>'Summary TC'!C25</f>
        <v>0</v>
      </c>
      <c r="D25" s="59" t="str">
        <f>'Summary TC'!D25</f>
        <v>Mem-Mon</v>
      </c>
      <c r="E25" s="87">
        <f>SUMIF('MemMon Total'!$B$10:$B$32,SummaryTC_AP!$B23,'MemMon Total'!D$10:D$32)</f>
        <v>0</v>
      </c>
      <c r="F25" s="88">
        <f>SUMIF('MemMon Total'!$B$10:$B$32,SummaryTC_AP!$B23,'MemMon Total'!E$10:E$32)</f>
        <v>0</v>
      </c>
      <c r="G25" s="88">
        <f>SUMIF('MemMon Total'!$B$10:$B$32,SummaryTC_AP!$B23,'MemMon Total'!F$10:F$32)</f>
        <v>0</v>
      </c>
      <c r="H25" s="88">
        <f>SUMIF('MemMon Total'!$B$10:$B$32,SummaryTC_AP!$B23,'MemMon Total'!G$10:G$32)</f>
        <v>0</v>
      </c>
      <c r="I25" s="88">
        <f>SUMIF('MemMon Total'!$B$10:$B$32,SummaryTC_AP!$B23,'MemMon Total'!H$10:H$32)</f>
        <v>0</v>
      </c>
      <c r="J25" s="88">
        <f>SUMIF('MemMon Total'!$B$10:$B$32,SummaryTC_AP!$B23,'MemMon Total'!I$10:I$32)</f>
        <v>0</v>
      </c>
      <c r="K25" s="88">
        <f>SUMIF('MemMon Total'!$B$10:$B$32,SummaryTC_AP!$B23,'MemMon Total'!J$10:J$32)</f>
        <v>0</v>
      </c>
      <c r="L25" s="88">
        <f>SUMIF('MemMon Total'!$B$10:$B$32,SummaryTC_AP!$B23,'MemMon Total'!K$10:K$32)</f>
        <v>0</v>
      </c>
      <c r="M25" s="88">
        <f>SUMIF('MemMon Total'!$B$10:$B$32,SummaryTC_AP!$B23,'MemMon Total'!L$10:L$32)</f>
        <v>0</v>
      </c>
      <c r="N25" s="88">
        <f>SUMIF('MemMon Total'!$B$10:$B$32,SummaryTC_AP!$B23,'MemMon Total'!M$10:M$32)</f>
        <v>0</v>
      </c>
      <c r="O25" s="88">
        <f>SUMIF('MemMon Total'!$B$10:$B$32,SummaryTC_AP!$B23,'MemMon Total'!N$10:N$32)</f>
        <v>0</v>
      </c>
      <c r="P25" s="88">
        <f>SUMIF('MemMon Total'!$B$10:$B$32,SummaryTC_AP!$B23,'MemMon Total'!O$10:O$32)</f>
        <v>0</v>
      </c>
      <c r="Q25" s="88">
        <f>SUMIF('MemMon Total'!$B$10:$B$32,SummaryTC_AP!$B23,'MemMon Total'!P$10:P$32)</f>
        <v>0</v>
      </c>
      <c r="R25" s="88">
        <f>SUMIF('MemMon Total'!$B$10:$B$32,SummaryTC_AP!$B23,'MemMon Total'!Q$10:Q$32)</f>
        <v>0</v>
      </c>
      <c r="S25" s="88">
        <f>SUMIF('MemMon Total'!$B$10:$B$32,SummaryTC_AP!$B23,'MemMon Total'!R$10:R$32)</f>
        <v>0</v>
      </c>
      <c r="T25" s="88">
        <f>SUMIF('MemMon Total'!$B$10:$B$32,SummaryTC_AP!$B23,'MemMon Total'!S$10:S$32)</f>
        <v>0</v>
      </c>
      <c r="U25" s="88">
        <f>SUMIF('MemMon Total'!$B$10:$B$32,SummaryTC_AP!$B23,'MemMon Total'!T$10:T$32)</f>
        <v>0</v>
      </c>
      <c r="V25" s="88">
        <f>SUMIF('MemMon Total'!$B$10:$B$32,SummaryTC_AP!$B23,'MemMon Total'!U$10:U$32)</f>
        <v>0</v>
      </c>
      <c r="W25" s="88">
        <f>SUMIF('MemMon Total'!$B$10:$B$32,SummaryTC_AP!$B23,'MemMon Total'!V$10:V$32)</f>
        <v>0</v>
      </c>
      <c r="X25" s="88">
        <f>SUMIF('MemMon Total'!$B$10:$B$32,SummaryTC_AP!$B23,'MemMon Total'!W$10:W$32)</f>
        <v>0</v>
      </c>
      <c r="Y25" s="88">
        <f>SUMIF('MemMon Total'!$B$10:$B$32,SummaryTC_AP!$B23,'MemMon Total'!X$10:X$32)</f>
        <v>0</v>
      </c>
      <c r="Z25" s="88">
        <f>SUMIF('MemMon Total'!$B$10:$B$32,SummaryTC_AP!$B23,'MemMon Total'!Y$10:Y$32)</f>
        <v>0</v>
      </c>
      <c r="AA25" s="88">
        <f>SUMIF('MemMon Total'!$B$10:$B$32,SummaryTC_AP!$B23,'MemMon Total'!Z$10:Z$32)</f>
        <v>0</v>
      </c>
      <c r="AB25" s="88">
        <f>SUMIF('MemMon Total'!$B$10:$B$32,SummaryTC_AP!$B23,'MemMon Total'!AA$10:AA$32)</f>
        <v>0</v>
      </c>
      <c r="AC25" s="88">
        <f>SUMIF('MemMon Total'!$B$10:$B$32,SummaryTC_AP!$B23,'MemMon Total'!AB$10:AB$32)</f>
        <v>0</v>
      </c>
      <c r="AD25" s="88">
        <f>SUMIF('MemMon Total'!$B$10:$B$32,SummaryTC_AP!$B23,'MemMon Total'!AC$10:AC$32)</f>
        <v>0</v>
      </c>
      <c r="AE25" s="88">
        <f>SUMIF('MemMon Total'!$B$10:$B$32,SummaryTC_AP!$B23,'MemMon Total'!AD$10:AD$32)</f>
        <v>0</v>
      </c>
      <c r="AF25" s="88">
        <f>SUMIF('MemMon Total'!$B$10:$B$32,SummaryTC_AP!$B23,'MemMon Total'!AE$10:AE$32)</f>
        <v>0</v>
      </c>
      <c r="AG25" s="88">
        <f>SUMIF('MemMon Total'!$B$10:$B$32,SummaryTC_AP!$B23,'MemMon Total'!AF$10:AF$32)</f>
        <v>0</v>
      </c>
      <c r="AH25" s="88">
        <f>SUMIF('MemMon Total'!$B$10:$B$32,SummaryTC_AP!$B23,'MemMon Total'!AG$10:AG$32)</f>
        <v>0</v>
      </c>
      <c r="AI25" s="398"/>
    </row>
    <row r="26" spans="2:35" s="245" customFormat="1" x14ac:dyDescent="0.2">
      <c r="B26" s="25">
        <f>'Summary TC'!B26</f>
        <v>0</v>
      </c>
      <c r="C26" s="25">
        <f>'Summary TC'!C26</f>
        <v>0</v>
      </c>
      <c r="D26" s="59">
        <f>'Summary TC'!D26</f>
        <v>0</v>
      </c>
      <c r="E26" s="89"/>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396"/>
    </row>
    <row r="27" spans="2:35" s="245" customFormat="1" x14ac:dyDescent="0.2">
      <c r="B27" s="25" t="str">
        <f>'Summary TC'!B27</f>
        <v/>
      </c>
      <c r="C27" s="25">
        <f>'Summary TC'!C27</f>
        <v>0</v>
      </c>
      <c r="D27" s="59" t="str">
        <f>'Summary TC'!D27</f>
        <v>Total</v>
      </c>
      <c r="E27" s="113">
        <f>E28*E29</f>
        <v>0</v>
      </c>
      <c r="F27" s="114">
        <f>F28*F29</f>
        <v>0</v>
      </c>
      <c r="G27" s="114">
        <f>G28*G29</f>
        <v>0</v>
      </c>
      <c r="H27" s="114">
        <f>H28*H29</f>
        <v>0</v>
      </c>
      <c r="I27" s="114">
        <f>I28*I29</f>
        <v>0</v>
      </c>
      <c r="J27" s="114">
        <f t="shared" ref="J27:AC27" si="6">J28*J29</f>
        <v>0</v>
      </c>
      <c r="K27" s="114">
        <f t="shared" si="6"/>
        <v>0</v>
      </c>
      <c r="L27" s="114">
        <f t="shared" si="6"/>
        <v>0</v>
      </c>
      <c r="M27" s="114">
        <f t="shared" si="6"/>
        <v>0</v>
      </c>
      <c r="N27" s="114">
        <f t="shared" si="6"/>
        <v>0</v>
      </c>
      <c r="O27" s="114">
        <f t="shared" si="6"/>
        <v>0</v>
      </c>
      <c r="P27" s="114">
        <f t="shared" si="6"/>
        <v>0</v>
      </c>
      <c r="Q27" s="114">
        <f t="shared" si="6"/>
        <v>0</v>
      </c>
      <c r="R27" s="114">
        <f t="shared" si="6"/>
        <v>0</v>
      </c>
      <c r="S27" s="114">
        <f t="shared" si="6"/>
        <v>0</v>
      </c>
      <c r="T27" s="114">
        <f t="shared" si="6"/>
        <v>0</v>
      </c>
      <c r="U27" s="114">
        <f t="shared" si="6"/>
        <v>0</v>
      </c>
      <c r="V27" s="114">
        <f t="shared" si="6"/>
        <v>0</v>
      </c>
      <c r="W27" s="114">
        <f t="shared" si="6"/>
        <v>0</v>
      </c>
      <c r="X27" s="114">
        <f t="shared" si="6"/>
        <v>0</v>
      </c>
      <c r="Y27" s="114">
        <f t="shared" si="6"/>
        <v>0</v>
      </c>
      <c r="Z27" s="114">
        <f t="shared" si="6"/>
        <v>0</v>
      </c>
      <c r="AA27" s="114">
        <f t="shared" si="6"/>
        <v>0</v>
      </c>
      <c r="AB27" s="114">
        <f t="shared" si="6"/>
        <v>0</v>
      </c>
      <c r="AC27" s="114">
        <f t="shared" si="6"/>
        <v>0</v>
      </c>
      <c r="AD27" s="114">
        <f t="shared" ref="AD27:AH27" si="7">AD28*AD29</f>
        <v>0</v>
      </c>
      <c r="AE27" s="114">
        <f t="shared" si="7"/>
        <v>0</v>
      </c>
      <c r="AF27" s="114">
        <f t="shared" si="7"/>
        <v>0</v>
      </c>
      <c r="AG27" s="114">
        <f t="shared" si="7"/>
        <v>0</v>
      </c>
      <c r="AH27" s="114">
        <f t="shared" si="7"/>
        <v>0</v>
      </c>
      <c r="AI27" s="396"/>
    </row>
    <row r="28" spans="2:35" s="153" customFormat="1" x14ac:dyDescent="0.2">
      <c r="B28" s="25">
        <f>'Summary TC'!B28</f>
        <v>0</v>
      </c>
      <c r="C28" s="25">
        <f>'Summary TC'!C28</f>
        <v>0</v>
      </c>
      <c r="D28" s="59" t="str">
        <f>'Summary TC'!D28</f>
        <v>PMPM</v>
      </c>
      <c r="E28" s="85">
        <f>SUMIF('WOW PMPM &amp; Agg'!$B$10:$B$36,SummaryTC_AP!$B27,'WOW PMPM &amp; Agg'!D$10:D$36)</f>
        <v>0</v>
      </c>
      <c r="F28" s="86">
        <f>SUMIF('WOW PMPM &amp; Agg'!$B$10:$B$36,SummaryTC_AP!$B27,'WOW PMPM &amp; Agg'!E$10:E$36)</f>
        <v>0</v>
      </c>
      <c r="G28" s="86">
        <f>SUMIF('WOW PMPM &amp; Agg'!$B$10:$B$36,SummaryTC_AP!$B27,'WOW PMPM &amp; Agg'!F$10:F$36)</f>
        <v>0</v>
      </c>
      <c r="H28" s="86">
        <f>SUMIF('WOW PMPM &amp; Agg'!$B$10:$B$36,SummaryTC_AP!$B27,'WOW PMPM &amp; Agg'!G$10:G$36)</f>
        <v>0</v>
      </c>
      <c r="I28" s="86">
        <f>SUMIF('WOW PMPM &amp; Agg'!$B$10:$B$36,SummaryTC_AP!$B27,'WOW PMPM &amp; Agg'!H$10:H$36)</f>
        <v>0</v>
      </c>
      <c r="J28" s="86">
        <f>SUMIF('WOW PMPM &amp; Agg'!$B$10:$B$36,SummaryTC_AP!$B27,'WOW PMPM &amp; Agg'!I$10:I$36)</f>
        <v>0</v>
      </c>
      <c r="K28" s="86">
        <f>SUMIF('WOW PMPM &amp; Agg'!$B$10:$B$36,SummaryTC_AP!$B27,'WOW PMPM &amp; Agg'!J$10:J$36)</f>
        <v>0</v>
      </c>
      <c r="L28" s="86">
        <f>SUMIF('WOW PMPM &amp; Agg'!$B$10:$B$36,SummaryTC_AP!$B27,'WOW PMPM &amp; Agg'!K$10:K$36)</f>
        <v>0</v>
      </c>
      <c r="M28" s="86">
        <f>SUMIF('WOW PMPM &amp; Agg'!$B$10:$B$36,SummaryTC_AP!$B27,'WOW PMPM &amp; Agg'!L$10:L$36)</f>
        <v>0</v>
      </c>
      <c r="N28" s="86">
        <f>SUMIF('WOW PMPM &amp; Agg'!$B$10:$B$36,SummaryTC_AP!$B27,'WOW PMPM &amp; Agg'!M$10:M$36)</f>
        <v>0</v>
      </c>
      <c r="O28" s="86">
        <f>SUMIF('WOW PMPM &amp; Agg'!$B$10:$B$36,SummaryTC_AP!$B27,'WOW PMPM &amp; Agg'!N$10:N$36)</f>
        <v>0</v>
      </c>
      <c r="P28" s="86">
        <f>SUMIF('WOW PMPM &amp; Agg'!$B$10:$B$36,SummaryTC_AP!$B27,'WOW PMPM &amp; Agg'!O$10:O$36)</f>
        <v>0</v>
      </c>
      <c r="Q28" s="86">
        <f>SUMIF('WOW PMPM &amp; Agg'!$B$10:$B$36,SummaryTC_AP!$B27,'WOW PMPM &amp; Agg'!P$10:P$36)</f>
        <v>0</v>
      </c>
      <c r="R28" s="86">
        <f>SUMIF('WOW PMPM &amp; Agg'!$B$10:$B$36,SummaryTC_AP!$B27,'WOW PMPM &amp; Agg'!Q$10:Q$36)</f>
        <v>0</v>
      </c>
      <c r="S28" s="86">
        <f>SUMIF('WOW PMPM &amp; Agg'!$B$10:$B$36,SummaryTC_AP!$B27,'WOW PMPM &amp; Agg'!R$10:R$36)</f>
        <v>0</v>
      </c>
      <c r="T28" s="86">
        <f>SUMIF('WOW PMPM &amp; Agg'!$B$10:$B$36,SummaryTC_AP!$B27,'WOW PMPM &amp; Agg'!S$10:S$36)</f>
        <v>0</v>
      </c>
      <c r="U28" s="86">
        <f>SUMIF('WOW PMPM &amp; Agg'!$B$10:$B$36,SummaryTC_AP!$B27,'WOW PMPM &amp; Agg'!T$10:T$36)</f>
        <v>0</v>
      </c>
      <c r="V28" s="86">
        <f>SUMIF('WOW PMPM &amp; Agg'!$B$10:$B$36,SummaryTC_AP!$B27,'WOW PMPM &amp; Agg'!U$10:U$36)</f>
        <v>0</v>
      </c>
      <c r="W28" s="86">
        <f>SUMIF('WOW PMPM &amp; Agg'!$B$10:$B$36,SummaryTC_AP!$B27,'WOW PMPM &amp; Agg'!V$10:V$36)</f>
        <v>0</v>
      </c>
      <c r="X28" s="86">
        <f>SUMIF('WOW PMPM &amp; Agg'!$B$10:$B$36,SummaryTC_AP!$B27,'WOW PMPM &amp; Agg'!W$10:W$36)</f>
        <v>0</v>
      </c>
      <c r="Y28" s="86">
        <f>SUMIF('WOW PMPM &amp; Agg'!$B$10:$B$36,SummaryTC_AP!$B27,'WOW PMPM &amp; Agg'!X$10:X$36)</f>
        <v>0</v>
      </c>
      <c r="Z28" s="86">
        <f>SUMIF('WOW PMPM &amp; Agg'!$B$10:$B$36,SummaryTC_AP!$B27,'WOW PMPM &amp; Agg'!Y$10:Y$36)</f>
        <v>0</v>
      </c>
      <c r="AA28" s="86">
        <f>SUMIF('WOW PMPM &amp; Agg'!$B$10:$B$36,SummaryTC_AP!$B27,'WOW PMPM &amp; Agg'!Z$10:Z$36)</f>
        <v>0</v>
      </c>
      <c r="AB28" s="86">
        <f>SUMIF('WOW PMPM &amp; Agg'!$B$10:$B$36,SummaryTC_AP!$B27,'WOW PMPM &amp; Agg'!AA$10:AA$36)</f>
        <v>0</v>
      </c>
      <c r="AC28" s="86">
        <f>SUMIF('WOW PMPM &amp; Agg'!$B$10:$B$36,SummaryTC_AP!$B27,'WOW PMPM &amp; Agg'!AB$10:AB$36)</f>
        <v>0</v>
      </c>
      <c r="AD28" s="86">
        <f>SUMIF('WOW PMPM &amp; Agg'!$B$10:$B$36,SummaryTC_AP!$B27,'WOW PMPM &amp; Agg'!AC$10:AC$36)</f>
        <v>0</v>
      </c>
      <c r="AE28" s="86">
        <f>SUMIF('WOW PMPM &amp; Agg'!$B$10:$B$36,SummaryTC_AP!$B27,'WOW PMPM &amp; Agg'!AD$10:AD$36)</f>
        <v>0</v>
      </c>
      <c r="AF28" s="86">
        <f>SUMIF('WOW PMPM &amp; Agg'!$B$10:$B$36,SummaryTC_AP!$B27,'WOW PMPM &amp; Agg'!AE$10:AE$36)</f>
        <v>0</v>
      </c>
      <c r="AG28" s="86">
        <f>SUMIF('WOW PMPM &amp; Agg'!$B$10:$B$36,SummaryTC_AP!$B27,'WOW PMPM &amp; Agg'!AF$10:AF$36)</f>
        <v>0</v>
      </c>
      <c r="AH28" s="86">
        <f>SUMIF('WOW PMPM &amp; Agg'!$B$10:$B$36,SummaryTC_AP!$B27,'WOW PMPM &amp; Agg'!AG$10:AG$36)</f>
        <v>0</v>
      </c>
      <c r="AI28" s="397"/>
    </row>
    <row r="29" spans="2:35" s="245" customFormat="1" x14ac:dyDescent="0.2">
      <c r="B29" s="25">
        <f>'Summary TC'!B29</f>
        <v>0</v>
      </c>
      <c r="C29" s="25">
        <f>'Summary TC'!C29</f>
        <v>0</v>
      </c>
      <c r="D29" s="59" t="str">
        <f>'Summary TC'!D29</f>
        <v>Mem-Mon</v>
      </c>
      <c r="E29" s="87">
        <f>SUMIF('MemMon Total'!$B$10:$B$32,SummaryTC_AP!$B27,'MemMon Total'!D$10:D$32)</f>
        <v>0</v>
      </c>
      <c r="F29" s="88">
        <f>SUMIF('MemMon Total'!$B$10:$B$32,SummaryTC_AP!$B27,'MemMon Total'!E$10:E$32)</f>
        <v>0</v>
      </c>
      <c r="G29" s="88">
        <f>SUMIF('MemMon Total'!$B$10:$B$32,SummaryTC_AP!$B27,'MemMon Total'!F$10:F$32)</f>
        <v>0</v>
      </c>
      <c r="H29" s="88">
        <f>SUMIF('MemMon Total'!$B$10:$B$32,SummaryTC_AP!$B27,'MemMon Total'!G$10:G$32)</f>
        <v>0</v>
      </c>
      <c r="I29" s="88">
        <f>SUMIF('MemMon Total'!$B$10:$B$32,SummaryTC_AP!$B27,'MemMon Total'!H$10:H$32)</f>
        <v>0</v>
      </c>
      <c r="J29" s="88">
        <f>SUMIF('MemMon Total'!$B$10:$B$32,SummaryTC_AP!$B27,'MemMon Total'!I$10:I$32)</f>
        <v>0</v>
      </c>
      <c r="K29" s="88">
        <f>SUMIF('MemMon Total'!$B$10:$B$32,SummaryTC_AP!$B27,'MemMon Total'!J$10:J$32)</f>
        <v>0</v>
      </c>
      <c r="L29" s="88">
        <f>SUMIF('MemMon Total'!$B$10:$B$32,SummaryTC_AP!$B27,'MemMon Total'!K$10:K$32)</f>
        <v>0</v>
      </c>
      <c r="M29" s="88">
        <f>SUMIF('MemMon Total'!$B$10:$B$32,SummaryTC_AP!$B27,'MemMon Total'!L$10:L$32)</f>
        <v>0</v>
      </c>
      <c r="N29" s="88">
        <f>SUMIF('MemMon Total'!$B$10:$B$32,SummaryTC_AP!$B27,'MemMon Total'!M$10:M$32)</f>
        <v>0</v>
      </c>
      <c r="O29" s="88">
        <f>SUMIF('MemMon Total'!$B$10:$B$32,SummaryTC_AP!$B27,'MemMon Total'!N$10:N$32)</f>
        <v>0</v>
      </c>
      <c r="P29" s="88">
        <f>SUMIF('MemMon Total'!$B$10:$B$32,SummaryTC_AP!$B27,'MemMon Total'!O$10:O$32)</f>
        <v>0</v>
      </c>
      <c r="Q29" s="88">
        <f>SUMIF('MemMon Total'!$B$10:$B$32,SummaryTC_AP!$B27,'MemMon Total'!P$10:P$32)</f>
        <v>0</v>
      </c>
      <c r="R29" s="88">
        <f>SUMIF('MemMon Total'!$B$10:$B$32,SummaryTC_AP!$B27,'MemMon Total'!Q$10:Q$32)</f>
        <v>0</v>
      </c>
      <c r="S29" s="88">
        <f>SUMIF('MemMon Total'!$B$10:$B$32,SummaryTC_AP!$B27,'MemMon Total'!R$10:R$32)</f>
        <v>0</v>
      </c>
      <c r="T29" s="88">
        <f>SUMIF('MemMon Total'!$B$10:$B$32,SummaryTC_AP!$B27,'MemMon Total'!S$10:S$32)</f>
        <v>0</v>
      </c>
      <c r="U29" s="88">
        <f>SUMIF('MemMon Total'!$B$10:$B$32,SummaryTC_AP!$B27,'MemMon Total'!T$10:T$32)</f>
        <v>0</v>
      </c>
      <c r="V29" s="88">
        <f>SUMIF('MemMon Total'!$B$10:$B$32,SummaryTC_AP!$B27,'MemMon Total'!U$10:U$32)</f>
        <v>0</v>
      </c>
      <c r="W29" s="88">
        <f>SUMIF('MemMon Total'!$B$10:$B$32,SummaryTC_AP!$B27,'MemMon Total'!V$10:V$32)</f>
        <v>0</v>
      </c>
      <c r="X29" s="88">
        <f>SUMIF('MemMon Total'!$B$10:$B$32,SummaryTC_AP!$B27,'MemMon Total'!W$10:W$32)</f>
        <v>0</v>
      </c>
      <c r="Y29" s="88">
        <f>SUMIF('MemMon Total'!$B$10:$B$32,SummaryTC_AP!$B27,'MemMon Total'!X$10:X$32)</f>
        <v>0</v>
      </c>
      <c r="Z29" s="88">
        <f>SUMIF('MemMon Total'!$B$10:$B$32,SummaryTC_AP!$B27,'MemMon Total'!Y$10:Y$32)</f>
        <v>0</v>
      </c>
      <c r="AA29" s="88">
        <f>SUMIF('MemMon Total'!$B$10:$B$32,SummaryTC_AP!$B27,'MemMon Total'!Z$10:Z$32)</f>
        <v>0</v>
      </c>
      <c r="AB29" s="88">
        <f>SUMIF('MemMon Total'!$B$10:$B$32,SummaryTC_AP!$B27,'MemMon Total'!AA$10:AA$32)</f>
        <v>0</v>
      </c>
      <c r="AC29" s="88">
        <f>SUMIF('MemMon Total'!$B$10:$B$32,SummaryTC_AP!$B27,'MemMon Total'!AB$10:AB$32)</f>
        <v>0</v>
      </c>
      <c r="AD29" s="88">
        <f>SUMIF('MemMon Total'!$B$10:$B$32,SummaryTC_AP!$B27,'MemMon Total'!AC$10:AC$32)</f>
        <v>0</v>
      </c>
      <c r="AE29" s="88">
        <f>SUMIF('MemMon Total'!$B$10:$B$32,SummaryTC_AP!$B27,'MemMon Total'!AD$10:AD$32)</f>
        <v>0</v>
      </c>
      <c r="AF29" s="88">
        <f>SUMIF('MemMon Total'!$B$10:$B$32,SummaryTC_AP!$B27,'MemMon Total'!AE$10:AE$32)</f>
        <v>0</v>
      </c>
      <c r="AG29" s="88">
        <f>SUMIF('MemMon Total'!$B$10:$B$32,SummaryTC_AP!$B27,'MemMon Total'!AF$10:AF$32)</f>
        <v>0</v>
      </c>
      <c r="AH29" s="88">
        <f>SUMIF('MemMon Total'!$B$10:$B$32,SummaryTC_AP!$B27,'MemMon Total'!AG$10:AG$32)</f>
        <v>0</v>
      </c>
      <c r="AI29" s="399"/>
    </row>
    <row r="30" spans="2:35" s="245" customFormat="1" x14ac:dyDescent="0.2">
      <c r="B30" s="25">
        <f>'Summary TC'!B30</f>
        <v>0</v>
      </c>
      <c r="C30" s="25">
        <f>'Summary TC'!C30</f>
        <v>0</v>
      </c>
      <c r="D30" s="59">
        <f>'Summary TC'!D30</f>
        <v>0</v>
      </c>
      <c r="E30" s="87"/>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399"/>
    </row>
    <row r="31" spans="2:35" s="245" customFormat="1" x14ac:dyDescent="0.2">
      <c r="B31" s="25" t="str">
        <f>'Summary TC'!B31</f>
        <v/>
      </c>
      <c r="C31" s="25">
        <f>'Summary TC'!C31</f>
        <v>0</v>
      </c>
      <c r="D31" s="59" t="str">
        <f>'Summary TC'!D31</f>
        <v>Total</v>
      </c>
      <c r="E31" s="113">
        <f>E32*E33</f>
        <v>0</v>
      </c>
      <c r="F31" s="114">
        <f>F32*F33</f>
        <v>0</v>
      </c>
      <c r="G31" s="114">
        <f>G32*G33</f>
        <v>0</v>
      </c>
      <c r="H31" s="114">
        <f>H32*H33</f>
        <v>0</v>
      </c>
      <c r="I31" s="114">
        <f>I32*I33</f>
        <v>0</v>
      </c>
      <c r="J31" s="114">
        <f t="shared" ref="J31:AC31" si="8">J32*J33</f>
        <v>0</v>
      </c>
      <c r="K31" s="114">
        <f t="shared" si="8"/>
        <v>0</v>
      </c>
      <c r="L31" s="114">
        <f t="shared" si="8"/>
        <v>0</v>
      </c>
      <c r="M31" s="114">
        <f t="shared" si="8"/>
        <v>0</v>
      </c>
      <c r="N31" s="114">
        <f t="shared" si="8"/>
        <v>0</v>
      </c>
      <c r="O31" s="114">
        <f t="shared" si="8"/>
        <v>0</v>
      </c>
      <c r="P31" s="114">
        <f t="shared" si="8"/>
        <v>0</v>
      </c>
      <c r="Q31" s="114">
        <f t="shared" si="8"/>
        <v>0</v>
      </c>
      <c r="R31" s="114">
        <f t="shared" si="8"/>
        <v>0</v>
      </c>
      <c r="S31" s="114">
        <f t="shared" si="8"/>
        <v>0</v>
      </c>
      <c r="T31" s="114">
        <f t="shared" si="8"/>
        <v>0</v>
      </c>
      <c r="U31" s="114">
        <f t="shared" si="8"/>
        <v>0</v>
      </c>
      <c r="V31" s="114">
        <f t="shared" si="8"/>
        <v>0</v>
      </c>
      <c r="W31" s="114">
        <f t="shared" si="8"/>
        <v>0</v>
      </c>
      <c r="X31" s="114">
        <f t="shared" si="8"/>
        <v>0</v>
      </c>
      <c r="Y31" s="114">
        <f t="shared" si="8"/>
        <v>0</v>
      </c>
      <c r="Z31" s="114">
        <f t="shared" si="8"/>
        <v>0</v>
      </c>
      <c r="AA31" s="114">
        <f t="shared" si="8"/>
        <v>0</v>
      </c>
      <c r="AB31" s="114">
        <f t="shared" si="8"/>
        <v>0</v>
      </c>
      <c r="AC31" s="114">
        <f t="shared" si="8"/>
        <v>0</v>
      </c>
      <c r="AD31" s="114">
        <f t="shared" ref="AD31:AH31" si="9">AD32*AD33</f>
        <v>0</v>
      </c>
      <c r="AE31" s="114">
        <f t="shared" si="9"/>
        <v>0</v>
      </c>
      <c r="AF31" s="114">
        <f t="shared" si="9"/>
        <v>0</v>
      </c>
      <c r="AG31" s="114">
        <f t="shared" si="9"/>
        <v>0</v>
      </c>
      <c r="AH31" s="114">
        <f t="shared" si="9"/>
        <v>0</v>
      </c>
      <c r="AI31" s="396"/>
    </row>
    <row r="32" spans="2:35" s="153" customFormat="1" x14ac:dyDescent="0.2">
      <c r="B32" s="25">
        <f>'Summary TC'!B32</f>
        <v>0</v>
      </c>
      <c r="C32" s="25">
        <f>'Summary TC'!C32</f>
        <v>0</v>
      </c>
      <c r="D32" s="59" t="str">
        <f>'Summary TC'!D32</f>
        <v>PMPM</v>
      </c>
      <c r="E32" s="85">
        <f>SUMIF('WOW PMPM &amp; Agg'!$B$10:$B$36,SummaryTC_AP!$B31,'WOW PMPM &amp; Agg'!D$10:D$36)</f>
        <v>0</v>
      </c>
      <c r="F32" s="86">
        <f>SUMIF('WOW PMPM &amp; Agg'!$B$10:$B$36,SummaryTC_AP!$B31,'WOW PMPM &amp; Agg'!E$10:E$36)</f>
        <v>0</v>
      </c>
      <c r="G32" s="86">
        <f>SUMIF('WOW PMPM &amp; Agg'!$B$10:$B$36,SummaryTC_AP!$B31,'WOW PMPM &amp; Agg'!F$10:F$36)</f>
        <v>0</v>
      </c>
      <c r="H32" s="86">
        <f>SUMIF('WOW PMPM &amp; Agg'!$B$10:$B$36,SummaryTC_AP!$B31,'WOW PMPM &amp; Agg'!G$10:G$36)</f>
        <v>0</v>
      </c>
      <c r="I32" s="86">
        <f>SUMIF('WOW PMPM &amp; Agg'!$B$10:$B$36,SummaryTC_AP!$B31,'WOW PMPM &amp; Agg'!H$10:H$36)</f>
        <v>0</v>
      </c>
      <c r="J32" s="86">
        <f>SUMIF('WOW PMPM &amp; Agg'!$B$10:$B$36,SummaryTC_AP!$B31,'WOW PMPM &amp; Agg'!I$10:I$36)</f>
        <v>0</v>
      </c>
      <c r="K32" s="86">
        <f>SUMIF('WOW PMPM &amp; Agg'!$B$10:$B$36,SummaryTC_AP!$B31,'WOW PMPM &amp; Agg'!J$10:J$36)</f>
        <v>0</v>
      </c>
      <c r="L32" s="86">
        <f>SUMIF('WOW PMPM &amp; Agg'!$B$10:$B$36,SummaryTC_AP!$B31,'WOW PMPM &amp; Agg'!K$10:K$36)</f>
        <v>0</v>
      </c>
      <c r="M32" s="86">
        <f>SUMIF('WOW PMPM &amp; Agg'!$B$10:$B$36,SummaryTC_AP!$B31,'WOW PMPM &amp; Agg'!L$10:L$36)</f>
        <v>0</v>
      </c>
      <c r="N32" s="86">
        <f>SUMIF('WOW PMPM &amp; Agg'!$B$10:$B$36,SummaryTC_AP!$B31,'WOW PMPM &amp; Agg'!M$10:M$36)</f>
        <v>0</v>
      </c>
      <c r="O32" s="86">
        <f>SUMIF('WOW PMPM &amp; Agg'!$B$10:$B$36,SummaryTC_AP!$B31,'WOW PMPM &amp; Agg'!N$10:N$36)</f>
        <v>0</v>
      </c>
      <c r="P32" s="86">
        <f>SUMIF('WOW PMPM &amp; Agg'!$B$10:$B$36,SummaryTC_AP!$B31,'WOW PMPM &amp; Agg'!O$10:O$36)</f>
        <v>0</v>
      </c>
      <c r="Q32" s="86">
        <f>SUMIF('WOW PMPM &amp; Agg'!$B$10:$B$36,SummaryTC_AP!$B31,'WOW PMPM &amp; Agg'!P$10:P$36)</f>
        <v>0</v>
      </c>
      <c r="R32" s="86">
        <f>SUMIF('WOW PMPM &amp; Agg'!$B$10:$B$36,SummaryTC_AP!$B31,'WOW PMPM &amp; Agg'!Q$10:Q$36)</f>
        <v>0</v>
      </c>
      <c r="S32" s="86">
        <f>SUMIF('WOW PMPM &amp; Agg'!$B$10:$B$36,SummaryTC_AP!$B31,'WOW PMPM &amp; Agg'!R$10:R$36)</f>
        <v>0</v>
      </c>
      <c r="T32" s="86">
        <f>SUMIF('WOW PMPM &amp; Agg'!$B$10:$B$36,SummaryTC_AP!$B31,'WOW PMPM &amp; Agg'!S$10:S$36)</f>
        <v>0</v>
      </c>
      <c r="U32" s="86">
        <f>SUMIF('WOW PMPM &amp; Agg'!$B$10:$B$36,SummaryTC_AP!$B31,'WOW PMPM &amp; Agg'!T$10:T$36)</f>
        <v>0</v>
      </c>
      <c r="V32" s="86">
        <f>SUMIF('WOW PMPM &amp; Agg'!$B$10:$B$36,SummaryTC_AP!$B31,'WOW PMPM &amp; Agg'!U$10:U$36)</f>
        <v>0</v>
      </c>
      <c r="W32" s="86">
        <f>SUMIF('WOW PMPM &amp; Agg'!$B$10:$B$36,SummaryTC_AP!$B31,'WOW PMPM &amp; Agg'!V$10:V$36)</f>
        <v>0</v>
      </c>
      <c r="X32" s="86">
        <f>SUMIF('WOW PMPM &amp; Agg'!$B$10:$B$36,SummaryTC_AP!$B31,'WOW PMPM &amp; Agg'!W$10:W$36)</f>
        <v>0</v>
      </c>
      <c r="Y32" s="86">
        <f>SUMIF('WOW PMPM &amp; Agg'!$B$10:$B$36,SummaryTC_AP!$B31,'WOW PMPM &amp; Agg'!X$10:X$36)</f>
        <v>0</v>
      </c>
      <c r="Z32" s="86">
        <f>SUMIF('WOW PMPM &amp; Agg'!$B$10:$B$36,SummaryTC_AP!$B31,'WOW PMPM &amp; Agg'!Y$10:Y$36)</f>
        <v>0</v>
      </c>
      <c r="AA32" s="86">
        <f>SUMIF('WOW PMPM &amp; Agg'!$B$10:$B$36,SummaryTC_AP!$B31,'WOW PMPM &amp; Agg'!Z$10:Z$36)</f>
        <v>0</v>
      </c>
      <c r="AB32" s="86">
        <f>SUMIF('WOW PMPM &amp; Agg'!$B$10:$B$36,SummaryTC_AP!$B31,'WOW PMPM &amp; Agg'!AA$10:AA$36)</f>
        <v>0</v>
      </c>
      <c r="AC32" s="86">
        <f>SUMIF('WOW PMPM &amp; Agg'!$B$10:$B$36,SummaryTC_AP!$B31,'WOW PMPM &amp; Agg'!AB$10:AB$36)</f>
        <v>0</v>
      </c>
      <c r="AD32" s="86">
        <f>SUMIF('WOW PMPM &amp; Agg'!$B$10:$B$36,SummaryTC_AP!$B31,'WOW PMPM &amp; Agg'!AC$10:AC$36)</f>
        <v>0</v>
      </c>
      <c r="AE32" s="86">
        <f>SUMIF('WOW PMPM &amp; Agg'!$B$10:$B$36,SummaryTC_AP!$B31,'WOW PMPM &amp; Agg'!AD$10:AD$36)</f>
        <v>0</v>
      </c>
      <c r="AF32" s="86">
        <f>SUMIF('WOW PMPM &amp; Agg'!$B$10:$B$36,SummaryTC_AP!$B31,'WOW PMPM &amp; Agg'!AE$10:AE$36)</f>
        <v>0</v>
      </c>
      <c r="AG32" s="86">
        <f>SUMIF('WOW PMPM &amp; Agg'!$B$10:$B$36,SummaryTC_AP!$B31,'WOW PMPM &amp; Agg'!AF$10:AF$36)</f>
        <v>0</v>
      </c>
      <c r="AH32" s="86">
        <f>SUMIF('WOW PMPM &amp; Agg'!$B$10:$B$36,SummaryTC_AP!$B31,'WOW PMPM &amp; Agg'!AG$10:AG$36)</f>
        <v>0</v>
      </c>
      <c r="AI32" s="397"/>
    </row>
    <row r="33" spans="2:60" s="245" customFormat="1" x14ac:dyDescent="0.2">
      <c r="B33" s="25">
        <f>'Summary TC'!B33</f>
        <v>0</v>
      </c>
      <c r="C33" s="25">
        <f>'Summary TC'!C33</f>
        <v>0</v>
      </c>
      <c r="D33" s="59" t="str">
        <f>'Summary TC'!D33</f>
        <v>Mem-Mon</v>
      </c>
      <c r="E33" s="87">
        <f>SUMIF('MemMon Total'!$B$10:$B$32,SummaryTC_AP!$B31,'MemMon Total'!D$10:D$32)</f>
        <v>0</v>
      </c>
      <c r="F33" s="88">
        <f>SUMIF('MemMon Total'!$B$10:$B$32,SummaryTC_AP!$B31,'MemMon Total'!E$10:E$32)</f>
        <v>0</v>
      </c>
      <c r="G33" s="88">
        <f>SUMIF('MemMon Total'!$B$10:$B$32,SummaryTC_AP!$B31,'MemMon Total'!F$10:F$32)</f>
        <v>0</v>
      </c>
      <c r="H33" s="88">
        <f>SUMIF('MemMon Total'!$B$10:$B$32,SummaryTC_AP!$B31,'MemMon Total'!G$10:G$32)</f>
        <v>0</v>
      </c>
      <c r="I33" s="88">
        <f>SUMIF('MemMon Total'!$B$10:$B$32,SummaryTC_AP!$B31,'MemMon Total'!H$10:H$32)</f>
        <v>0</v>
      </c>
      <c r="J33" s="88">
        <f>SUMIF('MemMon Total'!$B$10:$B$32,SummaryTC_AP!$B31,'MemMon Total'!I$10:I$32)</f>
        <v>0</v>
      </c>
      <c r="K33" s="88">
        <f>SUMIF('MemMon Total'!$B$10:$B$32,SummaryTC_AP!$B31,'MemMon Total'!J$10:J$32)</f>
        <v>0</v>
      </c>
      <c r="L33" s="88">
        <f>SUMIF('MemMon Total'!$B$10:$B$32,SummaryTC_AP!$B31,'MemMon Total'!K$10:K$32)</f>
        <v>0</v>
      </c>
      <c r="M33" s="88">
        <f>SUMIF('MemMon Total'!$B$10:$B$32,SummaryTC_AP!$B31,'MemMon Total'!L$10:L$32)</f>
        <v>0</v>
      </c>
      <c r="N33" s="88">
        <f>SUMIF('MemMon Total'!$B$10:$B$32,SummaryTC_AP!$B31,'MemMon Total'!M$10:M$32)</f>
        <v>0</v>
      </c>
      <c r="O33" s="88">
        <f>SUMIF('MemMon Total'!$B$10:$B$32,SummaryTC_AP!$B31,'MemMon Total'!N$10:N$32)</f>
        <v>0</v>
      </c>
      <c r="P33" s="88">
        <f>SUMIF('MemMon Total'!$B$10:$B$32,SummaryTC_AP!$B31,'MemMon Total'!O$10:O$32)</f>
        <v>0</v>
      </c>
      <c r="Q33" s="88">
        <f>SUMIF('MemMon Total'!$B$10:$B$32,SummaryTC_AP!$B31,'MemMon Total'!P$10:P$32)</f>
        <v>0</v>
      </c>
      <c r="R33" s="88">
        <f>SUMIF('MemMon Total'!$B$10:$B$32,SummaryTC_AP!$B31,'MemMon Total'!Q$10:Q$32)</f>
        <v>0</v>
      </c>
      <c r="S33" s="88">
        <f>SUMIF('MemMon Total'!$B$10:$B$32,SummaryTC_AP!$B31,'MemMon Total'!R$10:R$32)</f>
        <v>0</v>
      </c>
      <c r="T33" s="88">
        <f>SUMIF('MemMon Total'!$B$10:$B$32,SummaryTC_AP!$B31,'MemMon Total'!S$10:S$32)</f>
        <v>0</v>
      </c>
      <c r="U33" s="88">
        <f>SUMIF('MemMon Total'!$B$10:$B$32,SummaryTC_AP!$B31,'MemMon Total'!T$10:T$32)</f>
        <v>0</v>
      </c>
      <c r="V33" s="88">
        <f>SUMIF('MemMon Total'!$B$10:$B$32,SummaryTC_AP!$B31,'MemMon Total'!U$10:U$32)</f>
        <v>0</v>
      </c>
      <c r="W33" s="88">
        <f>SUMIF('MemMon Total'!$B$10:$B$32,SummaryTC_AP!$B31,'MemMon Total'!V$10:V$32)</f>
        <v>0</v>
      </c>
      <c r="X33" s="88">
        <f>SUMIF('MemMon Total'!$B$10:$B$32,SummaryTC_AP!$B31,'MemMon Total'!W$10:W$32)</f>
        <v>0</v>
      </c>
      <c r="Y33" s="88">
        <f>SUMIF('MemMon Total'!$B$10:$B$32,SummaryTC_AP!$B31,'MemMon Total'!X$10:X$32)</f>
        <v>0</v>
      </c>
      <c r="Z33" s="88">
        <f>SUMIF('MemMon Total'!$B$10:$B$32,SummaryTC_AP!$B31,'MemMon Total'!Y$10:Y$32)</f>
        <v>0</v>
      </c>
      <c r="AA33" s="88">
        <f>SUMIF('MemMon Total'!$B$10:$B$32,SummaryTC_AP!$B31,'MemMon Total'!Z$10:Z$32)</f>
        <v>0</v>
      </c>
      <c r="AB33" s="88">
        <f>SUMIF('MemMon Total'!$B$10:$B$32,SummaryTC_AP!$B31,'MemMon Total'!AA$10:AA$32)</f>
        <v>0</v>
      </c>
      <c r="AC33" s="88">
        <f>SUMIF('MemMon Total'!$B$10:$B$32,SummaryTC_AP!$B31,'MemMon Total'!AB$10:AB$32)</f>
        <v>0</v>
      </c>
      <c r="AD33" s="88">
        <f>SUMIF('MemMon Total'!$B$10:$B$32,SummaryTC_AP!$B31,'MemMon Total'!AC$10:AC$32)</f>
        <v>0</v>
      </c>
      <c r="AE33" s="88">
        <f>SUMIF('MemMon Total'!$B$10:$B$32,SummaryTC_AP!$B31,'MemMon Total'!AD$10:AD$32)</f>
        <v>0</v>
      </c>
      <c r="AF33" s="88">
        <f>SUMIF('MemMon Total'!$B$10:$B$32,SummaryTC_AP!$B31,'MemMon Total'!AE$10:AE$32)</f>
        <v>0</v>
      </c>
      <c r="AG33" s="88">
        <f>SUMIF('MemMon Total'!$B$10:$B$32,SummaryTC_AP!$B31,'MemMon Total'!AF$10:AF$32)</f>
        <v>0</v>
      </c>
      <c r="AH33" s="88">
        <f>SUMIF('MemMon Total'!$B$10:$B$32,SummaryTC_AP!$B31,'MemMon Total'!AG$10:AG$32)</f>
        <v>0</v>
      </c>
      <c r="AI33" s="400"/>
      <c r="AJ33" s="85"/>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row>
    <row r="34" spans="2:60" x14ac:dyDescent="0.2">
      <c r="B34" s="25">
        <f>'Summary TC'!B34</f>
        <v>0</v>
      </c>
      <c r="C34" s="25">
        <f>'Summary TC'!C34</f>
        <v>0</v>
      </c>
      <c r="D34" s="59">
        <f>'Summary TC'!D34</f>
        <v>0</v>
      </c>
      <c r="E34" s="89"/>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396"/>
    </row>
    <row r="35" spans="2:60" x14ac:dyDescent="0.2">
      <c r="B35" s="25">
        <f>'Summary TC'!B35</f>
        <v>0</v>
      </c>
      <c r="C35" s="25">
        <f>'Summary TC'!C35</f>
        <v>0</v>
      </c>
      <c r="D35" s="59">
        <f>'Summary TC'!D35</f>
        <v>0</v>
      </c>
      <c r="E35" s="89"/>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396"/>
    </row>
    <row r="36" spans="2:60" x14ac:dyDescent="0.2">
      <c r="B36" s="25" t="str">
        <f>'Summary TC'!B36</f>
        <v>Medicaid Per Capita - WOW only</v>
      </c>
      <c r="C36" s="25">
        <f>'Summary TC'!C36</f>
        <v>0</v>
      </c>
      <c r="D36" s="59">
        <f>'Summary TC'!D36</f>
        <v>0</v>
      </c>
      <c r="E36" s="171"/>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401"/>
    </row>
    <row r="37" spans="2:60" x14ac:dyDescent="0.2">
      <c r="B37" s="25" t="str">
        <f>'Summary TC'!B37</f>
        <v/>
      </c>
      <c r="C37" s="25">
        <f>'Summary TC'!C37</f>
        <v>0</v>
      </c>
      <c r="D37" s="59" t="str">
        <f>'Summary TC'!D37</f>
        <v>Total</v>
      </c>
      <c r="E37" s="113">
        <f>E38*E39</f>
        <v>0</v>
      </c>
      <c r="F37" s="114">
        <f t="shared" ref="F37:AC37" si="10">F38*F39</f>
        <v>0</v>
      </c>
      <c r="G37" s="114">
        <f t="shared" si="10"/>
        <v>0</v>
      </c>
      <c r="H37" s="114">
        <f t="shared" si="10"/>
        <v>0</v>
      </c>
      <c r="I37" s="114">
        <f t="shared" si="10"/>
        <v>0</v>
      </c>
      <c r="J37" s="114">
        <f t="shared" si="10"/>
        <v>0</v>
      </c>
      <c r="K37" s="114">
        <f t="shared" si="10"/>
        <v>0</v>
      </c>
      <c r="L37" s="114">
        <f t="shared" si="10"/>
        <v>0</v>
      </c>
      <c r="M37" s="114">
        <f t="shared" si="10"/>
        <v>0</v>
      </c>
      <c r="N37" s="114">
        <f t="shared" si="10"/>
        <v>0</v>
      </c>
      <c r="O37" s="114">
        <f t="shared" si="10"/>
        <v>0</v>
      </c>
      <c r="P37" s="114">
        <f t="shared" si="10"/>
        <v>0</v>
      </c>
      <c r="Q37" s="114">
        <f t="shared" si="10"/>
        <v>0</v>
      </c>
      <c r="R37" s="114">
        <f t="shared" si="10"/>
        <v>0</v>
      </c>
      <c r="S37" s="114">
        <f t="shared" si="10"/>
        <v>0</v>
      </c>
      <c r="T37" s="114">
        <f t="shared" si="10"/>
        <v>0</v>
      </c>
      <c r="U37" s="114">
        <f t="shared" si="10"/>
        <v>0</v>
      </c>
      <c r="V37" s="114">
        <f t="shared" si="10"/>
        <v>0</v>
      </c>
      <c r="W37" s="114">
        <f t="shared" si="10"/>
        <v>0</v>
      </c>
      <c r="X37" s="114">
        <f t="shared" si="10"/>
        <v>0</v>
      </c>
      <c r="Y37" s="114">
        <f t="shared" si="10"/>
        <v>0</v>
      </c>
      <c r="Z37" s="114">
        <f t="shared" si="10"/>
        <v>0</v>
      </c>
      <c r="AA37" s="114">
        <f t="shared" si="10"/>
        <v>0</v>
      </c>
      <c r="AB37" s="114">
        <f t="shared" si="10"/>
        <v>0</v>
      </c>
      <c r="AC37" s="114">
        <f t="shared" si="10"/>
        <v>0</v>
      </c>
      <c r="AD37" s="114">
        <f t="shared" ref="AD37:AH37" si="11">AD38*AD39</f>
        <v>0</v>
      </c>
      <c r="AE37" s="114">
        <f t="shared" si="11"/>
        <v>0</v>
      </c>
      <c r="AF37" s="114">
        <f t="shared" si="11"/>
        <v>0</v>
      </c>
      <c r="AG37" s="114">
        <f t="shared" si="11"/>
        <v>0</v>
      </c>
      <c r="AH37" s="114">
        <f t="shared" si="11"/>
        <v>0</v>
      </c>
      <c r="AI37" s="396"/>
    </row>
    <row r="38" spans="2:60" s="153" customFormat="1" x14ac:dyDescent="0.2">
      <c r="B38" s="25">
        <f>'Summary TC'!B38</f>
        <v>0</v>
      </c>
      <c r="C38" s="25">
        <f>'Summary TC'!C38</f>
        <v>0</v>
      </c>
      <c r="D38" s="59" t="str">
        <f>'Summary TC'!D38</f>
        <v>PMPM</v>
      </c>
      <c r="E38" s="85">
        <f>SUMIF('WOW PMPM &amp; Agg'!$B$10:$B$36,SummaryTC_AP!$B37,'WOW PMPM &amp; Agg'!D$10:D$36)</f>
        <v>0</v>
      </c>
      <c r="F38" s="86">
        <f>SUMIF('WOW PMPM &amp; Agg'!$B$10:$B$36,SummaryTC_AP!$B37,'WOW PMPM &amp; Agg'!E$10:E$36)</f>
        <v>0</v>
      </c>
      <c r="G38" s="86">
        <f>SUMIF('WOW PMPM &amp; Agg'!$B$10:$B$36,SummaryTC_AP!$B37,'WOW PMPM &amp; Agg'!F$10:F$36)</f>
        <v>0</v>
      </c>
      <c r="H38" s="86">
        <f>SUMIF('WOW PMPM &amp; Agg'!$B$10:$B$36,SummaryTC_AP!$B37,'WOW PMPM &amp; Agg'!G$10:G$36)</f>
        <v>0</v>
      </c>
      <c r="I38" s="86">
        <f>SUMIF('WOW PMPM &amp; Agg'!$B$10:$B$36,SummaryTC_AP!$B37,'WOW PMPM &amp; Agg'!H$10:H$36)</f>
        <v>0</v>
      </c>
      <c r="J38" s="86">
        <f>SUMIF('WOW PMPM &amp; Agg'!$B$10:$B$36,SummaryTC_AP!$B37,'WOW PMPM &amp; Agg'!I$10:I$36)</f>
        <v>0</v>
      </c>
      <c r="K38" s="86">
        <f>SUMIF('WOW PMPM &amp; Agg'!$B$10:$B$36,SummaryTC_AP!$B37,'WOW PMPM &amp; Agg'!J$10:J$36)</f>
        <v>0</v>
      </c>
      <c r="L38" s="86">
        <f>SUMIF('WOW PMPM &amp; Agg'!$B$10:$B$36,SummaryTC_AP!$B37,'WOW PMPM &amp; Agg'!K$10:K$36)</f>
        <v>0</v>
      </c>
      <c r="M38" s="86">
        <f>SUMIF('WOW PMPM &amp; Agg'!$B$10:$B$36,SummaryTC_AP!$B37,'WOW PMPM &amp; Agg'!L$10:L$36)</f>
        <v>0</v>
      </c>
      <c r="N38" s="86">
        <f>SUMIF('WOW PMPM &amp; Agg'!$B$10:$B$36,SummaryTC_AP!$B37,'WOW PMPM &amp; Agg'!M$10:M$36)</f>
        <v>0</v>
      </c>
      <c r="O38" s="86">
        <f>SUMIF('WOW PMPM &amp; Agg'!$B$10:$B$36,SummaryTC_AP!$B37,'WOW PMPM &amp; Agg'!N$10:N$36)</f>
        <v>0</v>
      </c>
      <c r="P38" s="86">
        <f>SUMIF('WOW PMPM &amp; Agg'!$B$10:$B$36,SummaryTC_AP!$B37,'WOW PMPM &amp; Agg'!O$10:O$36)</f>
        <v>0</v>
      </c>
      <c r="Q38" s="86">
        <f>SUMIF('WOW PMPM &amp; Agg'!$B$10:$B$36,SummaryTC_AP!$B37,'WOW PMPM &amp; Agg'!P$10:P$36)</f>
        <v>0</v>
      </c>
      <c r="R38" s="86">
        <f>SUMIF('WOW PMPM &amp; Agg'!$B$10:$B$36,SummaryTC_AP!$B37,'WOW PMPM &amp; Agg'!Q$10:Q$36)</f>
        <v>0</v>
      </c>
      <c r="S38" s="86">
        <f>SUMIF('WOW PMPM &amp; Agg'!$B$10:$B$36,SummaryTC_AP!$B37,'WOW PMPM &amp; Agg'!R$10:R$36)</f>
        <v>0</v>
      </c>
      <c r="T38" s="86">
        <f>SUMIF('WOW PMPM &amp; Agg'!$B$10:$B$36,SummaryTC_AP!$B37,'WOW PMPM &amp; Agg'!S$10:S$36)</f>
        <v>0</v>
      </c>
      <c r="U38" s="86">
        <f>SUMIF('WOW PMPM &amp; Agg'!$B$10:$B$36,SummaryTC_AP!$B37,'WOW PMPM &amp; Agg'!T$10:T$36)</f>
        <v>0</v>
      </c>
      <c r="V38" s="86">
        <f>SUMIF('WOW PMPM &amp; Agg'!$B$10:$B$36,SummaryTC_AP!$B37,'WOW PMPM &amp; Agg'!U$10:U$36)</f>
        <v>0</v>
      </c>
      <c r="W38" s="86">
        <f>SUMIF('WOW PMPM &amp; Agg'!$B$10:$B$36,SummaryTC_AP!$B37,'WOW PMPM &amp; Agg'!V$10:V$36)</f>
        <v>0</v>
      </c>
      <c r="X38" s="86">
        <f>SUMIF('WOW PMPM &amp; Agg'!$B$10:$B$36,SummaryTC_AP!$B37,'WOW PMPM &amp; Agg'!W$10:W$36)</f>
        <v>0</v>
      </c>
      <c r="Y38" s="86">
        <f>SUMIF('WOW PMPM &amp; Agg'!$B$10:$B$36,SummaryTC_AP!$B37,'WOW PMPM &amp; Agg'!X$10:X$36)</f>
        <v>0</v>
      </c>
      <c r="Z38" s="86">
        <f>SUMIF('WOW PMPM &amp; Agg'!$B$10:$B$36,SummaryTC_AP!$B37,'WOW PMPM &amp; Agg'!Y$10:Y$36)</f>
        <v>0</v>
      </c>
      <c r="AA38" s="86">
        <f>SUMIF('WOW PMPM &amp; Agg'!$B$10:$B$36,SummaryTC_AP!$B37,'WOW PMPM &amp; Agg'!Z$10:Z$36)</f>
        <v>0</v>
      </c>
      <c r="AB38" s="86">
        <f>SUMIF('WOW PMPM &amp; Agg'!$B$10:$B$36,SummaryTC_AP!$B37,'WOW PMPM &amp; Agg'!AA$10:AA$36)</f>
        <v>0</v>
      </c>
      <c r="AC38" s="86">
        <f>SUMIF('WOW PMPM &amp; Agg'!$B$10:$B$36,SummaryTC_AP!$B37,'WOW PMPM &amp; Agg'!AB$10:AB$36)</f>
        <v>0</v>
      </c>
      <c r="AD38" s="86">
        <f>SUMIF('WOW PMPM &amp; Agg'!$B$10:$B$36,SummaryTC_AP!$B37,'WOW PMPM &amp; Agg'!AC$10:AC$36)</f>
        <v>0</v>
      </c>
      <c r="AE38" s="86">
        <f>SUMIF('WOW PMPM &amp; Agg'!$B$10:$B$36,SummaryTC_AP!$B37,'WOW PMPM &amp; Agg'!AD$10:AD$36)</f>
        <v>0</v>
      </c>
      <c r="AF38" s="86">
        <f>SUMIF('WOW PMPM &amp; Agg'!$B$10:$B$36,SummaryTC_AP!$B37,'WOW PMPM &amp; Agg'!AE$10:AE$36)</f>
        <v>0</v>
      </c>
      <c r="AG38" s="86">
        <f>SUMIF('WOW PMPM &amp; Agg'!$B$10:$B$36,SummaryTC_AP!$B37,'WOW PMPM &amp; Agg'!AF$10:AF$36)</f>
        <v>0</v>
      </c>
      <c r="AH38" s="86">
        <f>SUMIF('WOW PMPM &amp; Agg'!$B$10:$B$36,SummaryTC_AP!$B37,'WOW PMPM &amp; Agg'!AG$10:AG$36)</f>
        <v>0</v>
      </c>
      <c r="AI38" s="397"/>
    </row>
    <row r="39" spans="2:60" s="245" customFormat="1" x14ac:dyDescent="0.2">
      <c r="B39" s="25">
        <f>'Summary TC'!B39</f>
        <v>0</v>
      </c>
      <c r="C39" s="25">
        <f>'Summary TC'!C39</f>
        <v>0</v>
      </c>
      <c r="D39" s="59" t="str">
        <f>'Summary TC'!D39</f>
        <v>Mem-Mon</v>
      </c>
      <c r="E39" s="87">
        <f>SUMIF('MemMon Total'!$B$10:$B$32,SummaryTC_AP!$B37,'MemMon Total'!D$10:D$32)</f>
        <v>0</v>
      </c>
      <c r="F39" s="88">
        <f>SUMIF('MemMon Total'!$B$10:$B$32,SummaryTC_AP!$B37,'MemMon Total'!E$10:E$32)</f>
        <v>0</v>
      </c>
      <c r="G39" s="88">
        <f>SUMIF('MemMon Total'!$B$10:$B$32,SummaryTC_AP!$B37,'MemMon Total'!F$10:F$32)</f>
        <v>0</v>
      </c>
      <c r="H39" s="88">
        <f>SUMIF('MemMon Total'!$B$10:$B$32,SummaryTC_AP!$B37,'MemMon Total'!G$10:G$32)</f>
        <v>0</v>
      </c>
      <c r="I39" s="88">
        <f>SUMIF('MemMon Total'!$B$10:$B$32,SummaryTC_AP!$B37,'MemMon Total'!H$10:H$32)</f>
        <v>0</v>
      </c>
      <c r="J39" s="88">
        <f>SUMIF('MemMon Total'!$B$10:$B$32,SummaryTC_AP!$B37,'MemMon Total'!I$10:I$32)</f>
        <v>0</v>
      </c>
      <c r="K39" s="88">
        <f>SUMIF('MemMon Total'!$B$10:$B$32,SummaryTC_AP!$B37,'MemMon Total'!J$10:J$32)</f>
        <v>0</v>
      </c>
      <c r="L39" s="88">
        <f>SUMIF('MemMon Total'!$B$10:$B$32,SummaryTC_AP!$B37,'MemMon Total'!K$10:K$32)</f>
        <v>0</v>
      </c>
      <c r="M39" s="88">
        <f>SUMIF('MemMon Total'!$B$10:$B$32,SummaryTC_AP!$B37,'MemMon Total'!L$10:L$32)</f>
        <v>0</v>
      </c>
      <c r="N39" s="88">
        <f>SUMIF('MemMon Total'!$B$10:$B$32,SummaryTC_AP!$B37,'MemMon Total'!M$10:M$32)</f>
        <v>0</v>
      </c>
      <c r="O39" s="88">
        <f>SUMIF('MemMon Total'!$B$10:$B$32,SummaryTC_AP!$B37,'MemMon Total'!N$10:N$32)</f>
        <v>0</v>
      </c>
      <c r="P39" s="88">
        <f>SUMIF('MemMon Total'!$B$10:$B$32,SummaryTC_AP!$B37,'MemMon Total'!O$10:O$32)</f>
        <v>0</v>
      </c>
      <c r="Q39" s="88">
        <f>SUMIF('MemMon Total'!$B$10:$B$32,SummaryTC_AP!$B37,'MemMon Total'!P$10:P$32)</f>
        <v>0</v>
      </c>
      <c r="R39" s="88">
        <f>SUMIF('MemMon Total'!$B$10:$B$32,SummaryTC_AP!$B37,'MemMon Total'!Q$10:Q$32)</f>
        <v>0</v>
      </c>
      <c r="S39" s="88">
        <f>SUMIF('MemMon Total'!$B$10:$B$32,SummaryTC_AP!$B37,'MemMon Total'!R$10:R$32)</f>
        <v>0</v>
      </c>
      <c r="T39" s="88">
        <f>SUMIF('MemMon Total'!$B$10:$B$32,SummaryTC_AP!$B37,'MemMon Total'!S$10:S$32)</f>
        <v>0</v>
      </c>
      <c r="U39" s="88">
        <f>SUMIF('MemMon Total'!$B$10:$B$32,SummaryTC_AP!$B37,'MemMon Total'!T$10:T$32)</f>
        <v>0</v>
      </c>
      <c r="V39" s="88">
        <f>SUMIF('MemMon Total'!$B$10:$B$32,SummaryTC_AP!$B37,'MemMon Total'!U$10:U$32)</f>
        <v>0</v>
      </c>
      <c r="W39" s="88">
        <f>SUMIF('MemMon Total'!$B$10:$B$32,SummaryTC_AP!$B37,'MemMon Total'!V$10:V$32)</f>
        <v>0</v>
      </c>
      <c r="X39" s="88">
        <f>SUMIF('MemMon Total'!$B$10:$B$32,SummaryTC_AP!$B37,'MemMon Total'!W$10:W$32)</f>
        <v>0</v>
      </c>
      <c r="Y39" s="88">
        <f>SUMIF('MemMon Total'!$B$10:$B$32,SummaryTC_AP!$B37,'MemMon Total'!X$10:X$32)</f>
        <v>0</v>
      </c>
      <c r="Z39" s="88">
        <f>SUMIF('MemMon Total'!$B$10:$B$32,SummaryTC_AP!$B37,'MemMon Total'!Y$10:Y$32)</f>
        <v>0</v>
      </c>
      <c r="AA39" s="88">
        <f>SUMIF('MemMon Total'!$B$10:$B$32,SummaryTC_AP!$B37,'MemMon Total'!Z$10:Z$32)</f>
        <v>0</v>
      </c>
      <c r="AB39" s="88">
        <f>SUMIF('MemMon Total'!$B$10:$B$32,SummaryTC_AP!$B37,'MemMon Total'!AA$10:AA$32)</f>
        <v>0</v>
      </c>
      <c r="AC39" s="88">
        <f>SUMIF('MemMon Total'!$B$10:$B$32,SummaryTC_AP!$B37,'MemMon Total'!AB$10:AB$32)</f>
        <v>0</v>
      </c>
      <c r="AD39" s="88">
        <f>SUMIF('MemMon Total'!$B$10:$B$32,SummaryTC_AP!$B37,'MemMon Total'!AC$10:AC$32)</f>
        <v>0</v>
      </c>
      <c r="AE39" s="88">
        <f>SUMIF('MemMon Total'!$B$10:$B$32,SummaryTC_AP!$B37,'MemMon Total'!AD$10:AD$32)</f>
        <v>0</v>
      </c>
      <c r="AF39" s="88">
        <f>SUMIF('MemMon Total'!$B$10:$B$32,SummaryTC_AP!$B37,'MemMon Total'!AE$10:AE$32)</f>
        <v>0</v>
      </c>
      <c r="AG39" s="88">
        <f>SUMIF('MemMon Total'!$B$10:$B$32,SummaryTC_AP!$B37,'MemMon Total'!AF$10:AF$32)</f>
        <v>0</v>
      </c>
      <c r="AH39" s="88">
        <f>SUMIF('MemMon Total'!$B$10:$B$32,SummaryTC_AP!$B37,'MemMon Total'!AG$10:AG$32)</f>
        <v>0</v>
      </c>
      <c r="AI39" s="399"/>
    </row>
    <row r="40" spans="2:60" x14ac:dyDescent="0.2">
      <c r="B40" s="25">
        <f>'Summary TC'!B40</f>
        <v>0</v>
      </c>
      <c r="C40" s="25">
        <f>'Summary TC'!C40</f>
        <v>0</v>
      </c>
      <c r="D40" s="59">
        <f>'Summary TC'!D40</f>
        <v>0</v>
      </c>
      <c r="E40" s="171"/>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401"/>
    </row>
    <row r="41" spans="2:60" x14ac:dyDescent="0.2">
      <c r="B41" s="25" t="str">
        <f>'Summary TC'!B41</f>
        <v/>
      </c>
      <c r="C41" s="25">
        <f>'Summary TC'!C41</f>
        <v>0</v>
      </c>
      <c r="D41" s="59" t="str">
        <f>'Summary TC'!D41</f>
        <v>Total</v>
      </c>
      <c r="E41" s="113">
        <f t="shared" ref="E41:AC41" si="12">E42*E43</f>
        <v>0</v>
      </c>
      <c r="F41" s="114">
        <f t="shared" si="12"/>
        <v>0</v>
      </c>
      <c r="G41" s="114">
        <f t="shared" si="12"/>
        <v>0</v>
      </c>
      <c r="H41" s="114">
        <f t="shared" si="12"/>
        <v>0</v>
      </c>
      <c r="I41" s="114">
        <f t="shared" si="12"/>
        <v>0</v>
      </c>
      <c r="J41" s="114">
        <f t="shared" si="12"/>
        <v>0</v>
      </c>
      <c r="K41" s="114">
        <f t="shared" si="12"/>
        <v>0</v>
      </c>
      <c r="L41" s="114">
        <f t="shared" si="12"/>
        <v>0</v>
      </c>
      <c r="M41" s="114">
        <f t="shared" si="12"/>
        <v>0</v>
      </c>
      <c r="N41" s="114">
        <f t="shared" si="12"/>
        <v>0</v>
      </c>
      <c r="O41" s="114">
        <f t="shared" si="12"/>
        <v>0</v>
      </c>
      <c r="P41" s="114">
        <f t="shared" si="12"/>
        <v>0</v>
      </c>
      <c r="Q41" s="114">
        <f t="shared" si="12"/>
        <v>0</v>
      </c>
      <c r="R41" s="114">
        <f t="shared" si="12"/>
        <v>0</v>
      </c>
      <c r="S41" s="114">
        <f t="shared" si="12"/>
        <v>0</v>
      </c>
      <c r="T41" s="114">
        <f t="shared" si="12"/>
        <v>0</v>
      </c>
      <c r="U41" s="114">
        <f t="shared" si="12"/>
        <v>0</v>
      </c>
      <c r="V41" s="114">
        <f t="shared" si="12"/>
        <v>0</v>
      </c>
      <c r="W41" s="114">
        <f t="shared" si="12"/>
        <v>0</v>
      </c>
      <c r="X41" s="114">
        <f t="shared" si="12"/>
        <v>0</v>
      </c>
      <c r="Y41" s="114">
        <f t="shared" si="12"/>
        <v>0</v>
      </c>
      <c r="Z41" s="114">
        <f t="shared" si="12"/>
        <v>0</v>
      </c>
      <c r="AA41" s="114">
        <f t="shared" si="12"/>
        <v>0</v>
      </c>
      <c r="AB41" s="114">
        <f t="shared" si="12"/>
        <v>0</v>
      </c>
      <c r="AC41" s="114">
        <f t="shared" si="12"/>
        <v>0</v>
      </c>
      <c r="AD41" s="114">
        <f t="shared" ref="AD41:AH41" si="13">AD42*AD43</f>
        <v>0</v>
      </c>
      <c r="AE41" s="114">
        <f t="shared" si="13"/>
        <v>0</v>
      </c>
      <c r="AF41" s="114">
        <f t="shared" si="13"/>
        <v>0</v>
      </c>
      <c r="AG41" s="114">
        <f t="shared" si="13"/>
        <v>0</v>
      </c>
      <c r="AH41" s="114">
        <f t="shared" si="13"/>
        <v>0</v>
      </c>
      <c r="AI41" s="401"/>
    </row>
    <row r="42" spans="2:60" s="153" customFormat="1" x14ac:dyDescent="0.2">
      <c r="B42" s="25">
        <f>'Summary TC'!B42</f>
        <v>0</v>
      </c>
      <c r="C42" s="25">
        <f>'Summary TC'!C42</f>
        <v>0</v>
      </c>
      <c r="D42" s="59" t="str">
        <f>'Summary TC'!D42</f>
        <v>PMPM</v>
      </c>
      <c r="E42" s="85">
        <f>SUMIF('WOW PMPM &amp; Agg'!$B$10:$B$36,SummaryTC_AP!$B41,'WOW PMPM &amp; Agg'!D$10:D$36)</f>
        <v>0</v>
      </c>
      <c r="F42" s="86">
        <f>SUMIF('WOW PMPM &amp; Agg'!$B$10:$B$36,SummaryTC_AP!$B41,'WOW PMPM &amp; Agg'!E$10:E$36)</f>
        <v>0</v>
      </c>
      <c r="G42" s="86">
        <f>SUMIF('WOW PMPM &amp; Agg'!$B$10:$B$36,SummaryTC_AP!$B41,'WOW PMPM &amp; Agg'!F$10:F$36)</f>
        <v>0</v>
      </c>
      <c r="H42" s="86">
        <f>SUMIF('WOW PMPM &amp; Agg'!$B$10:$B$36,SummaryTC_AP!$B41,'WOW PMPM &amp; Agg'!G$10:G$36)</f>
        <v>0</v>
      </c>
      <c r="I42" s="86">
        <f>SUMIF('WOW PMPM &amp; Agg'!$B$10:$B$36,SummaryTC_AP!$B41,'WOW PMPM &amp; Agg'!H$10:H$36)</f>
        <v>0</v>
      </c>
      <c r="J42" s="86">
        <f>SUMIF('WOW PMPM &amp; Agg'!$B$10:$B$36,SummaryTC_AP!$B41,'WOW PMPM &amp; Agg'!I$10:I$36)</f>
        <v>0</v>
      </c>
      <c r="K42" s="86">
        <f>SUMIF('WOW PMPM &amp; Agg'!$B$10:$B$36,SummaryTC_AP!$B41,'WOW PMPM &amp; Agg'!J$10:J$36)</f>
        <v>0</v>
      </c>
      <c r="L42" s="86">
        <f>SUMIF('WOW PMPM &amp; Agg'!$B$10:$B$36,SummaryTC_AP!$B41,'WOW PMPM &amp; Agg'!K$10:K$36)</f>
        <v>0</v>
      </c>
      <c r="M42" s="86">
        <f>SUMIF('WOW PMPM &amp; Agg'!$B$10:$B$36,SummaryTC_AP!$B41,'WOW PMPM &amp; Agg'!L$10:L$36)</f>
        <v>0</v>
      </c>
      <c r="N42" s="86">
        <f>SUMIF('WOW PMPM &amp; Agg'!$B$10:$B$36,SummaryTC_AP!$B41,'WOW PMPM &amp; Agg'!M$10:M$36)</f>
        <v>0</v>
      </c>
      <c r="O42" s="86">
        <f>SUMIF('WOW PMPM &amp; Agg'!$B$10:$B$36,SummaryTC_AP!$B41,'WOW PMPM &amp; Agg'!N$10:N$36)</f>
        <v>0</v>
      </c>
      <c r="P42" s="86">
        <f>SUMIF('WOW PMPM &amp; Agg'!$B$10:$B$36,SummaryTC_AP!$B41,'WOW PMPM &amp; Agg'!O$10:O$36)</f>
        <v>0</v>
      </c>
      <c r="Q42" s="86">
        <f>SUMIF('WOW PMPM &amp; Agg'!$B$10:$B$36,SummaryTC_AP!$B41,'WOW PMPM &amp; Agg'!P$10:P$36)</f>
        <v>0</v>
      </c>
      <c r="R42" s="86">
        <f>SUMIF('WOW PMPM &amp; Agg'!$B$10:$B$36,SummaryTC_AP!$B41,'WOW PMPM &amp; Agg'!Q$10:Q$36)</f>
        <v>0</v>
      </c>
      <c r="S42" s="86">
        <f>SUMIF('WOW PMPM &amp; Agg'!$B$10:$B$36,SummaryTC_AP!$B41,'WOW PMPM &amp; Agg'!R$10:R$36)</f>
        <v>0</v>
      </c>
      <c r="T42" s="86">
        <f>SUMIF('WOW PMPM &amp; Agg'!$B$10:$B$36,SummaryTC_AP!$B41,'WOW PMPM &amp; Agg'!S$10:S$36)</f>
        <v>0</v>
      </c>
      <c r="U42" s="86">
        <f>SUMIF('WOW PMPM &amp; Agg'!$B$10:$B$36,SummaryTC_AP!$B41,'WOW PMPM &amp; Agg'!T$10:T$36)</f>
        <v>0</v>
      </c>
      <c r="V42" s="86">
        <f>SUMIF('WOW PMPM &amp; Agg'!$B$10:$B$36,SummaryTC_AP!$B41,'WOW PMPM &amp; Agg'!U$10:U$36)</f>
        <v>0</v>
      </c>
      <c r="W42" s="86">
        <f>SUMIF('WOW PMPM &amp; Agg'!$B$10:$B$36,SummaryTC_AP!$B41,'WOW PMPM &amp; Agg'!V$10:V$36)</f>
        <v>0</v>
      </c>
      <c r="X42" s="86">
        <f>SUMIF('WOW PMPM &amp; Agg'!$B$10:$B$36,SummaryTC_AP!$B41,'WOW PMPM &amp; Agg'!W$10:W$36)</f>
        <v>0</v>
      </c>
      <c r="Y42" s="86">
        <f>SUMIF('WOW PMPM &amp; Agg'!$B$10:$B$36,SummaryTC_AP!$B41,'WOW PMPM &amp; Agg'!X$10:X$36)</f>
        <v>0</v>
      </c>
      <c r="Z42" s="86">
        <f>SUMIF('WOW PMPM &amp; Agg'!$B$10:$B$36,SummaryTC_AP!$B41,'WOW PMPM &amp; Agg'!Y$10:Y$36)</f>
        <v>0</v>
      </c>
      <c r="AA42" s="86">
        <f>SUMIF('WOW PMPM &amp; Agg'!$B$10:$B$36,SummaryTC_AP!$B41,'WOW PMPM &amp; Agg'!Z$10:Z$36)</f>
        <v>0</v>
      </c>
      <c r="AB42" s="86">
        <f>SUMIF('WOW PMPM &amp; Agg'!$B$10:$B$36,SummaryTC_AP!$B41,'WOW PMPM &amp; Agg'!AA$10:AA$36)</f>
        <v>0</v>
      </c>
      <c r="AC42" s="86">
        <f>SUMIF('WOW PMPM &amp; Agg'!$B$10:$B$36,SummaryTC_AP!$B41,'WOW PMPM &amp; Agg'!AB$10:AB$36)</f>
        <v>0</v>
      </c>
      <c r="AD42" s="86">
        <f>SUMIF('WOW PMPM &amp; Agg'!$B$10:$B$36,SummaryTC_AP!$B41,'WOW PMPM &amp; Agg'!AC$10:AC$36)</f>
        <v>0</v>
      </c>
      <c r="AE42" s="86">
        <f>SUMIF('WOW PMPM &amp; Agg'!$B$10:$B$36,SummaryTC_AP!$B41,'WOW PMPM &amp; Agg'!AD$10:AD$36)</f>
        <v>0</v>
      </c>
      <c r="AF42" s="86">
        <f>SUMIF('WOW PMPM &amp; Agg'!$B$10:$B$36,SummaryTC_AP!$B41,'WOW PMPM &amp; Agg'!AE$10:AE$36)</f>
        <v>0</v>
      </c>
      <c r="AG42" s="86">
        <f>SUMIF('WOW PMPM &amp; Agg'!$B$10:$B$36,SummaryTC_AP!$B41,'WOW PMPM &amp; Agg'!AF$10:AF$36)</f>
        <v>0</v>
      </c>
      <c r="AH42" s="86">
        <f>SUMIF('WOW PMPM &amp; Agg'!$B$10:$B$36,SummaryTC_AP!$B41,'WOW PMPM &amp; Agg'!AG$10:AG$36)</f>
        <v>0</v>
      </c>
      <c r="AI42" s="273"/>
    </row>
    <row r="43" spans="2:60" x14ac:dyDescent="0.2">
      <c r="B43" s="25">
        <f>'Summary TC'!B43</f>
        <v>0</v>
      </c>
      <c r="C43" s="25">
        <f>'Summary TC'!C43</f>
        <v>0</v>
      </c>
      <c r="D43" s="59" t="str">
        <f>'Summary TC'!D43</f>
        <v>Mem-Mon</v>
      </c>
      <c r="E43" s="87">
        <f>SUMIF('MemMon Total'!$B$10:$B$32,SummaryTC_AP!$B41,'MemMon Total'!D$10:D$32)</f>
        <v>0</v>
      </c>
      <c r="F43" s="88">
        <f>SUMIF('MemMon Total'!$B$10:$B$32,SummaryTC_AP!$B41,'MemMon Total'!E$10:E$32)</f>
        <v>0</v>
      </c>
      <c r="G43" s="88">
        <f>SUMIF('MemMon Total'!$B$10:$B$32,SummaryTC_AP!$B41,'MemMon Total'!F$10:F$32)</f>
        <v>0</v>
      </c>
      <c r="H43" s="88">
        <f>SUMIF('MemMon Total'!$B$10:$B$32,SummaryTC_AP!$B41,'MemMon Total'!G$10:G$32)</f>
        <v>0</v>
      </c>
      <c r="I43" s="88">
        <f>SUMIF('MemMon Total'!$B$10:$B$32,SummaryTC_AP!$B41,'MemMon Total'!H$10:H$32)</f>
        <v>0</v>
      </c>
      <c r="J43" s="88">
        <f>SUMIF('MemMon Total'!$B$10:$B$32,SummaryTC_AP!$B41,'MemMon Total'!I$10:I$32)</f>
        <v>0</v>
      </c>
      <c r="K43" s="88">
        <f>SUMIF('MemMon Total'!$B$10:$B$32,SummaryTC_AP!$B41,'MemMon Total'!J$10:J$32)</f>
        <v>0</v>
      </c>
      <c r="L43" s="88">
        <f>SUMIF('MemMon Total'!$B$10:$B$32,SummaryTC_AP!$B41,'MemMon Total'!K$10:K$32)</f>
        <v>0</v>
      </c>
      <c r="M43" s="88">
        <f>SUMIF('MemMon Total'!$B$10:$B$32,SummaryTC_AP!$B41,'MemMon Total'!L$10:L$32)</f>
        <v>0</v>
      </c>
      <c r="N43" s="88">
        <f>SUMIF('MemMon Total'!$B$10:$B$32,SummaryTC_AP!$B41,'MemMon Total'!M$10:M$32)</f>
        <v>0</v>
      </c>
      <c r="O43" s="88">
        <f>SUMIF('MemMon Total'!$B$10:$B$32,SummaryTC_AP!$B41,'MemMon Total'!N$10:N$32)</f>
        <v>0</v>
      </c>
      <c r="P43" s="88">
        <f>SUMIF('MemMon Total'!$B$10:$B$32,SummaryTC_AP!$B41,'MemMon Total'!O$10:O$32)</f>
        <v>0</v>
      </c>
      <c r="Q43" s="88">
        <f>SUMIF('MemMon Total'!$B$10:$B$32,SummaryTC_AP!$B41,'MemMon Total'!P$10:P$32)</f>
        <v>0</v>
      </c>
      <c r="R43" s="88">
        <f>SUMIF('MemMon Total'!$B$10:$B$32,SummaryTC_AP!$B41,'MemMon Total'!Q$10:Q$32)</f>
        <v>0</v>
      </c>
      <c r="S43" s="88">
        <f>SUMIF('MemMon Total'!$B$10:$B$32,SummaryTC_AP!$B41,'MemMon Total'!R$10:R$32)</f>
        <v>0</v>
      </c>
      <c r="T43" s="88">
        <f>SUMIF('MemMon Total'!$B$10:$B$32,SummaryTC_AP!$B41,'MemMon Total'!S$10:S$32)</f>
        <v>0</v>
      </c>
      <c r="U43" s="88">
        <f>SUMIF('MemMon Total'!$B$10:$B$32,SummaryTC_AP!$B41,'MemMon Total'!T$10:T$32)</f>
        <v>0</v>
      </c>
      <c r="V43" s="88">
        <f>SUMIF('MemMon Total'!$B$10:$B$32,SummaryTC_AP!$B41,'MemMon Total'!U$10:U$32)</f>
        <v>0</v>
      </c>
      <c r="W43" s="88">
        <f>SUMIF('MemMon Total'!$B$10:$B$32,SummaryTC_AP!$B41,'MemMon Total'!V$10:V$32)</f>
        <v>0</v>
      </c>
      <c r="X43" s="88">
        <f>SUMIF('MemMon Total'!$B$10:$B$32,SummaryTC_AP!$B41,'MemMon Total'!W$10:W$32)</f>
        <v>0</v>
      </c>
      <c r="Y43" s="88">
        <f>SUMIF('MemMon Total'!$B$10:$B$32,SummaryTC_AP!$B41,'MemMon Total'!X$10:X$32)</f>
        <v>0</v>
      </c>
      <c r="Z43" s="88">
        <f>SUMIF('MemMon Total'!$B$10:$B$32,SummaryTC_AP!$B41,'MemMon Total'!Y$10:Y$32)</f>
        <v>0</v>
      </c>
      <c r="AA43" s="88">
        <f>SUMIF('MemMon Total'!$B$10:$B$32,SummaryTC_AP!$B41,'MemMon Total'!Z$10:Z$32)</f>
        <v>0</v>
      </c>
      <c r="AB43" s="88">
        <f>SUMIF('MemMon Total'!$B$10:$B$32,SummaryTC_AP!$B41,'MemMon Total'!AA$10:AA$32)</f>
        <v>0</v>
      </c>
      <c r="AC43" s="88">
        <f>SUMIF('MemMon Total'!$B$10:$B$32,SummaryTC_AP!$B41,'MemMon Total'!AB$10:AB$32)</f>
        <v>0</v>
      </c>
      <c r="AD43" s="88">
        <f>SUMIF('MemMon Total'!$B$10:$B$32,SummaryTC_AP!$B41,'MemMon Total'!AC$10:AC$32)</f>
        <v>0</v>
      </c>
      <c r="AE43" s="88">
        <f>SUMIF('MemMon Total'!$B$10:$B$32,SummaryTC_AP!$B41,'MemMon Total'!AD$10:AD$32)</f>
        <v>0</v>
      </c>
      <c r="AF43" s="88">
        <f>SUMIF('MemMon Total'!$B$10:$B$32,SummaryTC_AP!$B41,'MemMon Total'!AE$10:AE$32)</f>
        <v>0</v>
      </c>
      <c r="AG43" s="88">
        <f>SUMIF('MemMon Total'!$B$10:$B$32,SummaryTC_AP!$B41,'MemMon Total'!AF$10:AF$32)</f>
        <v>0</v>
      </c>
      <c r="AH43" s="88">
        <f>SUMIF('MemMon Total'!$B$10:$B$32,SummaryTC_AP!$B41,'MemMon Total'!AG$10:AG$32)</f>
        <v>0</v>
      </c>
      <c r="AI43" s="401"/>
    </row>
    <row r="44" spans="2:60" x14ac:dyDescent="0.2">
      <c r="B44" s="25">
        <f>'Summary TC'!B44</f>
        <v>0</v>
      </c>
      <c r="C44" s="25">
        <f>'Summary TC'!C44</f>
        <v>0</v>
      </c>
      <c r="D44" s="59">
        <f>'Summary TC'!D44</f>
        <v>0</v>
      </c>
      <c r="E44" s="171"/>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401"/>
    </row>
    <row r="45" spans="2:60" x14ac:dyDescent="0.2">
      <c r="B45" s="25" t="str">
        <f>'Summary TC'!B45</f>
        <v/>
      </c>
      <c r="C45" s="25">
        <f>'Summary TC'!C45</f>
        <v>0</v>
      </c>
      <c r="D45" s="59" t="str">
        <f>'Summary TC'!D45</f>
        <v>Total</v>
      </c>
      <c r="E45" s="113">
        <f>E46*E47</f>
        <v>0</v>
      </c>
      <c r="F45" s="114">
        <f t="shared" ref="F45:AC45" si="14">F46*F47</f>
        <v>0</v>
      </c>
      <c r="G45" s="114">
        <f t="shared" si="14"/>
        <v>0</v>
      </c>
      <c r="H45" s="114">
        <f t="shared" si="14"/>
        <v>0</v>
      </c>
      <c r="I45" s="114">
        <f t="shared" si="14"/>
        <v>0</v>
      </c>
      <c r="J45" s="114">
        <f t="shared" si="14"/>
        <v>0</v>
      </c>
      <c r="K45" s="114">
        <f t="shared" si="14"/>
        <v>0</v>
      </c>
      <c r="L45" s="114">
        <f t="shared" si="14"/>
        <v>0</v>
      </c>
      <c r="M45" s="114">
        <f t="shared" si="14"/>
        <v>0</v>
      </c>
      <c r="N45" s="114">
        <f t="shared" si="14"/>
        <v>0</v>
      </c>
      <c r="O45" s="114">
        <f t="shared" si="14"/>
        <v>0</v>
      </c>
      <c r="P45" s="114">
        <f t="shared" si="14"/>
        <v>0</v>
      </c>
      <c r="Q45" s="114">
        <f t="shared" si="14"/>
        <v>0</v>
      </c>
      <c r="R45" s="114">
        <f t="shared" si="14"/>
        <v>0</v>
      </c>
      <c r="S45" s="114">
        <f t="shared" si="14"/>
        <v>0</v>
      </c>
      <c r="T45" s="114">
        <f t="shared" si="14"/>
        <v>0</v>
      </c>
      <c r="U45" s="114">
        <f t="shared" si="14"/>
        <v>0</v>
      </c>
      <c r="V45" s="114">
        <f t="shared" si="14"/>
        <v>0</v>
      </c>
      <c r="W45" s="114">
        <f t="shared" si="14"/>
        <v>0</v>
      </c>
      <c r="X45" s="114">
        <f t="shared" si="14"/>
        <v>0</v>
      </c>
      <c r="Y45" s="114">
        <f t="shared" si="14"/>
        <v>0</v>
      </c>
      <c r="Z45" s="114">
        <f t="shared" si="14"/>
        <v>0</v>
      </c>
      <c r="AA45" s="114">
        <f t="shared" si="14"/>
        <v>0</v>
      </c>
      <c r="AB45" s="114">
        <f t="shared" si="14"/>
        <v>0</v>
      </c>
      <c r="AC45" s="114">
        <f t="shared" si="14"/>
        <v>0</v>
      </c>
      <c r="AD45" s="114">
        <f t="shared" ref="AD45:AH45" si="15">AD46*AD47</f>
        <v>0</v>
      </c>
      <c r="AE45" s="114">
        <f t="shared" si="15"/>
        <v>0</v>
      </c>
      <c r="AF45" s="114">
        <f t="shared" si="15"/>
        <v>0</v>
      </c>
      <c r="AG45" s="114">
        <f t="shared" si="15"/>
        <v>0</v>
      </c>
      <c r="AH45" s="114">
        <f t="shared" si="15"/>
        <v>0</v>
      </c>
      <c r="AI45" s="401"/>
    </row>
    <row r="46" spans="2:60" s="153" customFormat="1" x14ac:dyDescent="0.2">
      <c r="B46" s="25">
        <f>'Summary TC'!B46</f>
        <v>0</v>
      </c>
      <c r="C46" s="25">
        <f>'Summary TC'!C46</f>
        <v>0</v>
      </c>
      <c r="D46" s="59" t="str">
        <f>'Summary TC'!D46</f>
        <v>PMPM</v>
      </c>
      <c r="E46" s="85">
        <f>SUMIF('WOW PMPM &amp; Agg'!$B$10:$B$36,SummaryTC_AP!$B45,'WOW PMPM &amp; Agg'!D$10:D$36)</f>
        <v>0</v>
      </c>
      <c r="F46" s="86">
        <f>SUMIF('WOW PMPM &amp; Agg'!$B$10:$B$36,SummaryTC_AP!$B45,'WOW PMPM &amp; Agg'!E$10:E$36)</f>
        <v>0</v>
      </c>
      <c r="G46" s="86">
        <f>SUMIF('WOW PMPM &amp; Agg'!$B$10:$B$36,SummaryTC_AP!$B45,'WOW PMPM &amp; Agg'!F$10:F$36)</f>
        <v>0</v>
      </c>
      <c r="H46" s="86">
        <f>SUMIF('WOW PMPM &amp; Agg'!$B$10:$B$36,SummaryTC_AP!$B45,'WOW PMPM &amp; Agg'!G$10:G$36)</f>
        <v>0</v>
      </c>
      <c r="I46" s="86">
        <f>SUMIF('WOW PMPM &amp; Agg'!$B$10:$B$36,SummaryTC_AP!$B45,'WOW PMPM &amp; Agg'!H$10:H$36)</f>
        <v>0</v>
      </c>
      <c r="J46" s="86">
        <f>SUMIF('WOW PMPM &amp; Agg'!$B$10:$B$36,SummaryTC_AP!$B45,'WOW PMPM &amp; Agg'!I$10:I$36)</f>
        <v>0</v>
      </c>
      <c r="K46" s="86">
        <f>SUMIF('WOW PMPM &amp; Agg'!$B$10:$B$36,SummaryTC_AP!$B45,'WOW PMPM &amp; Agg'!J$10:J$36)</f>
        <v>0</v>
      </c>
      <c r="L46" s="86">
        <f>SUMIF('WOW PMPM &amp; Agg'!$B$10:$B$36,SummaryTC_AP!$B45,'WOW PMPM &amp; Agg'!K$10:K$36)</f>
        <v>0</v>
      </c>
      <c r="M46" s="86">
        <f>SUMIF('WOW PMPM &amp; Agg'!$B$10:$B$36,SummaryTC_AP!$B45,'WOW PMPM &amp; Agg'!L$10:L$36)</f>
        <v>0</v>
      </c>
      <c r="N46" s="86">
        <f>SUMIF('WOW PMPM &amp; Agg'!$B$10:$B$36,SummaryTC_AP!$B45,'WOW PMPM &amp; Agg'!M$10:M$36)</f>
        <v>0</v>
      </c>
      <c r="O46" s="86">
        <f>SUMIF('WOW PMPM &amp; Agg'!$B$10:$B$36,SummaryTC_AP!$B45,'WOW PMPM &amp; Agg'!N$10:N$36)</f>
        <v>0</v>
      </c>
      <c r="P46" s="86">
        <f>SUMIF('WOW PMPM &amp; Agg'!$B$10:$B$36,SummaryTC_AP!$B45,'WOW PMPM &amp; Agg'!O$10:O$36)</f>
        <v>0</v>
      </c>
      <c r="Q46" s="86">
        <f>SUMIF('WOW PMPM &amp; Agg'!$B$10:$B$36,SummaryTC_AP!$B45,'WOW PMPM &amp; Agg'!P$10:P$36)</f>
        <v>0</v>
      </c>
      <c r="R46" s="86">
        <f>SUMIF('WOW PMPM &amp; Agg'!$B$10:$B$36,SummaryTC_AP!$B45,'WOW PMPM &amp; Agg'!Q$10:Q$36)</f>
        <v>0</v>
      </c>
      <c r="S46" s="86">
        <f>SUMIF('WOW PMPM &amp; Agg'!$B$10:$B$36,SummaryTC_AP!$B45,'WOW PMPM &amp; Agg'!R$10:R$36)</f>
        <v>0</v>
      </c>
      <c r="T46" s="86">
        <f>SUMIF('WOW PMPM &amp; Agg'!$B$10:$B$36,SummaryTC_AP!$B45,'WOW PMPM &amp; Agg'!S$10:S$36)</f>
        <v>0</v>
      </c>
      <c r="U46" s="86">
        <f>SUMIF('WOW PMPM &amp; Agg'!$B$10:$B$36,SummaryTC_AP!$B45,'WOW PMPM &amp; Agg'!T$10:T$36)</f>
        <v>0</v>
      </c>
      <c r="V46" s="86">
        <f>SUMIF('WOW PMPM &amp; Agg'!$B$10:$B$36,SummaryTC_AP!$B45,'WOW PMPM &amp; Agg'!U$10:U$36)</f>
        <v>0</v>
      </c>
      <c r="W46" s="86">
        <f>SUMIF('WOW PMPM &amp; Agg'!$B$10:$B$36,SummaryTC_AP!$B45,'WOW PMPM &amp; Agg'!V$10:V$36)</f>
        <v>0</v>
      </c>
      <c r="X46" s="86">
        <f>SUMIF('WOW PMPM &amp; Agg'!$B$10:$B$36,SummaryTC_AP!$B45,'WOW PMPM &amp; Agg'!W$10:W$36)</f>
        <v>0</v>
      </c>
      <c r="Y46" s="86">
        <f>SUMIF('WOW PMPM &amp; Agg'!$B$10:$B$36,SummaryTC_AP!$B45,'WOW PMPM &amp; Agg'!X$10:X$36)</f>
        <v>0</v>
      </c>
      <c r="Z46" s="86">
        <f>SUMIF('WOW PMPM &amp; Agg'!$B$10:$B$36,SummaryTC_AP!$B45,'WOW PMPM &amp; Agg'!Y$10:Y$36)</f>
        <v>0</v>
      </c>
      <c r="AA46" s="86">
        <f>SUMIF('WOW PMPM &amp; Agg'!$B$10:$B$36,SummaryTC_AP!$B45,'WOW PMPM &amp; Agg'!Z$10:Z$36)</f>
        <v>0</v>
      </c>
      <c r="AB46" s="86">
        <f>SUMIF('WOW PMPM &amp; Agg'!$B$10:$B$36,SummaryTC_AP!$B45,'WOW PMPM &amp; Agg'!AA$10:AA$36)</f>
        <v>0</v>
      </c>
      <c r="AC46" s="86">
        <f>SUMIF('WOW PMPM &amp; Agg'!$B$10:$B$36,SummaryTC_AP!$B45,'WOW PMPM &amp; Agg'!AB$10:AB$36)</f>
        <v>0</v>
      </c>
      <c r="AD46" s="86">
        <f>SUMIF('WOW PMPM &amp; Agg'!$B$10:$B$36,SummaryTC_AP!$B45,'WOW PMPM &amp; Agg'!AC$10:AC$36)</f>
        <v>0</v>
      </c>
      <c r="AE46" s="86">
        <f>SUMIF('WOW PMPM &amp; Agg'!$B$10:$B$36,SummaryTC_AP!$B45,'WOW PMPM &amp; Agg'!AD$10:AD$36)</f>
        <v>0</v>
      </c>
      <c r="AF46" s="86">
        <f>SUMIF('WOW PMPM &amp; Agg'!$B$10:$B$36,SummaryTC_AP!$B45,'WOW PMPM &amp; Agg'!AE$10:AE$36)</f>
        <v>0</v>
      </c>
      <c r="AG46" s="86">
        <f>SUMIF('WOW PMPM &amp; Agg'!$B$10:$B$36,SummaryTC_AP!$B45,'WOW PMPM &amp; Agg'!AF$10:AF$36)</f>
        <v>0</v>
      </c>
      <c r="AH46" s="86">
        <f>SUMIF('WOW PMPM &amp; Agg'!$B$10:$B$36,SummaryTC_AP!$B45,'WOW PMPM &amp; Agg'!AG$10:AG$36)</f>
        <v>0</v>
      </c>
      <c r="AI46" s="273"/>
    </row>
    <row r="47" spans="2:60" x14ac:dyDescent="0.2">
      <c r="B47" s="25">
        <f>'Summary TC'!B47</f>
        <v>0</v>
      </c>
      <c r="C47" s="25">
        <f>'Summary TC'!C47</f>
        <v>0</v>
      </c>
      <c r="D47" s="59" t="str">
        <f>'Summary TC'!D47</f>
        <v>Mem-Mon</v>
      </c>
      <c r="E47" s="87">
        <f>SUMIF('MemMon Total'!$B$10:$B$32,SummaryTC_AP!$B45,'MemMon Total'!D$10:D$32)</f>
        <v>0</v>
      </c>
      <c r="F47" s="88">
        <f>SUMIF('MemMon Total'!$B$10:$B$32,SummaryTC_AP!$B45,'MemMon Total'!E$10:E$32)</f>
        <v>0</v>
      </c>
      <c r="G47" s="88">
        <f>SUMIF('MemMon Total'!$B$10:$B$32,SummaryTC_AP!$B45,'MemMon Total'!F$10:F$32)</f>
        <v>0</v>
      </c>
      <c r="H47" s="88">
        <f>SUMIF('MemMon Total'!$B$10:$B$32,SummaryTC_AP!$B45,'MemMon Total'!G$10:G$32)</f>
        <v>0</v>
      </c>
      <c r="I47" s="88">
        <f>SUMIF('MemMon Total'!$B$10:$B$32,SummaryTC_AP!$B45,'MemMon Total'!H$10:H$32)</f>
        <v>0</v>
      </c>
      <c r="J47" s="88">
        <f>SUMIF('MemMon Total'!$B$10:$B$32,SummaryTC_AP!$B45,'MemMon Total'!I$10:I$32)</f>
        <v>0</v>
      </c>
      <c r="K47" s="88">
        <f>SUMIF('MemMon Total'!$B$10:$B$32,SummaryTC_AP!$B45,'MemMon Total'!J$10:J$32)</f>
        <v>0</v>
      </c>
      <c r="L47" s="88">
        <f>SUMIF('MemMon Total'!$B$10:$B$32,SummaryTC_AP!$B45,'MemMon Total'!K$10:K$32)</f>
        <v>0</v>
      </c>
      <c r="M47" s="88">
        <f>SUMIF('MemMon Total'!$B$10:$B$32,SummaryTC_AP!$B45,'MemMon Total'!L$10:L$32)</f>
        <v>0</v>
      </c>
      <c r="N47" s="88">
        <f>SUMIF('MemMon Total'!$B$10:$B$32,SummaryTC_AP!$B45,'MemMon Total'!M$10:M$32)</f>
        <v>0</v>
      </c>
      <c r="O47" s="88">
        <f>SUMIF('MemMon Total'!$B$10:$B$32,SummaryTC_AP!$B45,'MemMon Total'!N$10:N$32)</f>
        <v>0</v>
      </c>
      <c r="P47" s="88">
        <f>SUMIF('MemMon Total'!$B$10:$B$32,SummaryTC_AP!$B45,'MemMon Total'!O$10:O$32)</f>
        <v>0</v>
      </c>
      <c r="Q47" s="88">
        <f>SUMIF('MemMon Total'!$B$10:$B$32,SummaryTC_AP!$B45,'MemMon Total'!P$10:P$32)</f>
        <v>0</v>
      </c>
      <c r="R47" s="88">
        <f>SUMIF('MemMon Total'!$B$10:$B$32,SummaryTC_AP!$B45,'MemMon Total'!Q$10:Q$32)</f>
        <v>0</v>
      </c>
      <c r="S47" s="88">
        <f>SUMIF('MemMon Total'!$B$10:$B$32,SummaryTC_AP!$B45,'MemMon Total'!R$10:R$32)</f>
        <v>0</v>
      </c>
      <c r="T47" s="88">
        <f>SUMIF('MemMon Total'!$B$10:$B$32,SummaryTC_AP!$B45,'MemMon Total'!S$10:S$32)</f>
        <v>0</v>
      </c>
      <c r="U47" s="88">
        <f>SUMIF('MemMon Total'!$B$10:$B$32,SummaryTC_AP!$B45,'MemMon Total'!T$10:T$32)</f>
        <v>0</v>
      </c>
      <c r="V47" s="88">
        <f>SUMIF('MemMon Total'!$B$10:$B$32,SummaryTC_AP!$B45,'MemMon Total'!U$10:U$32)</f>
        <v>0</v>
      </c>
      <c r="W47" s="88">
        <f>SUMIF('MemMon Total'!$B$10:$B$32,SummaryTC_AP!$B45,'MemMon Total'!V$10:V$32)</f>
        <v>0</v>
      </c>
      <c r="X47" s="88">
        <f>SUMIF('MemMon Total'!$B$10:$B$32,SummaryTC_AP!$B45,'MemMon Total'!W$10:W$32)</f>
        <v>0</v>
      </c>
      <c r="Y47" s="88">
        <f>SUMIF('MemMon Total'!$B$10:$B$32,SummaryTC_AP!$B45,'MemMon Total'!X$10:X$32)</f>
        <v>0</v>
      </c>
      <c r="Z47" s="88">
        <f>SUMIF('MemMon Total'!$B$10:$B$32,SummaryTC_AP!$B45,'MemMon Total'!Y$10:Y$32)</f>
        <v>0</v>
      </c>
      <c r="AA47" s="88">
        <f>SUMIF('MemMon Total'!$B$10:$B$32,SummaryTC_AP!$B45,'MemMon Total'!Z$10:Z$32)</f>
        <v>0</v>
      </c>
      <c r="AB47" s="88">
        <f>SUMIF('MemMon Total'!$B$10:$B$32,SummaryTC_AP!$B45,'MemMon Total'!AA$10:AA$32)</f>
        <v>0</v>
      </c>
      <c r="AC47" s="88">
        <f>SUMIF('MemMon Total'!$B$10:$B$32,SummaryTC_AP!$B45,'MemMon Total'!AB$10:AB$32)</f>
        <v>0</v>
      </c>
      <c r="AD47" s="88">
        <f>SUMIF('MemMon Total'!$B$10:$B$32,SummaryTC_AP!$B45,'MemMon Total'!AC$10:AC$32)</f>
        <v>0</v>
      </c>
      <c r="AE47" s="88">
        <f>SUMIF('MemMon Total'!$B$10:$B$32,SummaryTC_AP!$B45,'MemMon Total'!AD$10:AD$32)</f>
        <v>0</v>
      </c>
      <c r="AF47" s="88">
        <f>SUMIF('MemMon Total'!$B$10:$B$32,SummaryTC_AP!$B45,'MemMon Total'!AE$10:AE$32)</f>
        <v>0</v>
      </c>
      <c r="AG47" s="88">
        <f>SUMIF('MemMon Total'!$B$10:$B$32,SummaryTC_AP!$B45,'MemMon Total'!AF$10:AF$32)</f>
        <v>0</v>
      </c>
      <c r="AH47" s="88">
        <f>SUMIF('MemMon Total'!$B$10:$B$32,SummaryTC_AP!$B45,'MemMon Total'!AG$10:AG$32)</f>
        <v>0</v>
      </c>
      <c r="AI47" s="401"/>
    </row>
    <row r="48" spans="2:60" x14ac:dyDescent="0.2">
      <c r="B48" s="25">
        <f>'Summary TC'!B48</f>
        <v>0</v>
      </c>
      <c r="C48" s="25">
        <f>'Summary TC'!C48</f>
        <v>0</v>
      </c>
      <c r="D48" s="59">
        <f>'Summary TC'!D48</f>
        <v>0</v>
      </c>
      <c r="E48" s="171"/>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401"/>
    </row>
    <row r="49" spans="2:35" x14ac:dyDescent="0.2">
      <c r="B49" s="25" t="str">
        <f>'Summary TC'!B49</f>
        <v/>
      </c>
      <c r="C49" s="25">
        <f>'Summary TC'!C49</f>
        <v>0</v>
      </c>
      <c r="D49" s="59" t="str">
        <f>'Summary TC'!D49</f>
        <v>Total</v>
      </c>
      <c r="E49" s="113">
        <f>E50*E51</f>
        <v>0</v>
      </c>
      <c r="F49" s="114">
        <f t="shared" ref="F49:AC49" si="16">F50*F51</f>
        <v>0</v>
      </c>
      <c r="G49" s="114">
        <f t="shared" si="16"/>
        <v>0</v>
      </c>
      <c r="H49" s="114">
        <f t="shared" si="16"/>
        <v>0</v>
      </c>
      <c r="I49" s="114">
        <f t="shared" si="16"/>
        <v>0</v>
      </c>
      <c r="J49" s="114">
        <f t="shared" si="16"/>
        <v>0</v>
      </c>
      <c r="K49" s="114">
        <f t="shared" si="16"/>
        <v>0</v>
      </c>
      <c r="L49" s="114">
        <f t="shared" si="16"/>
        <v>0</v>
      </c>
      <c r="M49" s="114">
        <f t="shared" si="16"/>
        <v>0</v>
      </c>
      <c r="N49" s="114">
        <f t="shared" si="16"/>
        <v>0</v>
      </c>
      <c r="O49" s="114">
        <f t="shared" si="16"/>
        <v>0</v>
      </c>
      <c r="P49" s="114">
        <f t="shared" si="16"/>
        <v>0</v>
      </c>
      <c r="Q49" s="114">
        <f t="shared" si="16"/>
        <v>0</v>
      </c>
      <c r="R49" s="114">
        <f t="shared" si="16"/>
        <v>0</v>
      </c>
      <c r="S49" s="114">
        <f t="shared" si="16"/>
        <v>0</v>
      </c>
      <c r="T49" s="114">
        <f t="shared" si="16"/>
        <v>0</v>
      </c>
      <c r="U49" s="114">
        <f t="shared" si="16"/>
        <v>0</v>
      </c>
      <c r="V49" s="114">
        <f t="shared" si="16"/>
        <v>0</v>
      </c>
      <c r="W49" s="114">
        <f t="shared" si="16"/>
        <v>0</v>
      </c>
      <c r="X49" s="114">
        <f t="shared" si="16"/>
        <v>0</v>
      </c>
      <c r="Y49" s="114">
        <f t="shared" si="16"/>
        <v>0</v>
      </c>
      <c r="Z49" s="114">
        <f t="shared" si="16"/>
        <v>0</v>
      </c>
      <c r="AA49" s="114">
        <f t="shared" si="16"/>
        <v>0</v>
      </c>
      <c r="AB49" s="114">
        <f t="shared" si="16"/>
        <v>0</v>
      </c>
      <c r="AC49" s="114">
        <f t="shared" si="16"/>
        <v>0</v>
      </c>
      <c r="AD49" s="114">
        <f t="shared" ref="AD49:AH49" si="17">AD50*AD51</f>
        <v>0</v>
      </c>
      <c r="AE49" s="114">
        <f t="shared" si="17"/>
        <v>0</v>
      </c>
      <c r="AF49" s="114">
        <f t="shared" si="17"/>
        <v>0</v>
      </c>
      <c r="AG49" s="114">
        <f t="shared" si="17"/>
        <v>0</v>
      </c>
      <c r="AH49" s="114">
        <f t="shared" si="17"/>
        <v>0</v>
      </c>
      <c r="AI49" s="401"/>
    </row>
    <row r="50" spans="2:35" s="153" customFormat="1" x14ac:dyDescent="0.2">
      <c r="B50" s="25">
        <f>'Summary TC'!B50</f>
        <v>0</v>
      </c>
      <c r="C50" s="25">
        <f>'Summary TC'!C50</f>
        <v>0</v>
      </c>
      <c r="D50" s="59" t="str">
        <f>'Summary TC'!D50</f>
        <v>PMPM</v>
      </c>
      <c r="E50" s="85">
        <f>SUMIF('WOW PMPM &amp; Agg'!$B$10:$B$36,SummaryTC_AP!$B49,'WOW PMPM &amp; Agg'!D$10:D$36)</f>
        <v>0</v>
      </c>
      <c r="F50" s="86">
        <f>SUMIF('WOW PMPM &amp; Agg'!$B$10:$B$36,SummaryTC_AP!$B49,'WOW PMPM &amp; Agg'!E$10:E$36)</f>
        <v>0</v>
      </c>
      <c r="G50" s="86">
        <f>SUMIF('WOW PMPM &amp; Agg'!$B$10:$B$36,SummaryTC_AP!$B49,'WOW PMPM &amp; Agg'!F$10:F$36)</f>
        <v>0</v>
      </c>
      <c r="H50" s="86">
        <f>SUMIF('WOW PMPM &amp; Agg'!$B$10:$B$36,SummaryTC_AP!$B49,'WOW PMPM &amp; Agg'!G$10:G$36)</f>
        <v>0</v>
      </c>
      <c r="I50" s="86">
        <f>SUMIF('WOW PMPM &amp; Agg'!$B$10:$B$36,SummaryTC_AP!$B49,'WOW PMPM &amp; Agg'!H$10:H$36)</f>
        <v>0</v>
      </c>
      <c r="J50" s="86">
        <f>SUMIF('WOW PMPM &amp; Agg'!$B$10:$B$36,SummaryTC_AP!$B49,'WOW PMPM &amp; Agg'!I$10:I$36)</f>
        <v>0</v>
      </c>
      <c r="K50" s="86">
        <f>SUMIF('WOW PMPM &amp; Agg'!$B$10:$B$36,SummaryTC_AP!$B49,'WOW PMPM &amp; Agg'!J$10:J$36)</f>
        <v>0</v>
      </c>
      <c r="L50" s="86">
        <f>SUMIF('WOW PMPM &amp; Agg'!$B$10:$B$36,SummaryTC_AP!$B49,'WOW PMPM &amp; Agg'!K$10:K$36)</f>
        <v>0</v>
      </c>
      <c r="M50" s="86">
        <f>SUMIF('WOW PMPM &amp; Agg'!$B$10:$B$36,SummaryTC_AP!$B49,'WOW PMPM &amp; Agg'!L$10:L$36)</f>
        <v>0</v>
      </c>
      <c r="N50" s="86">
        <f>SUMIF('WOW PMPM &amp; Agg'!$B$10:$B$36,SummaryTC_AP!$B49,'WOW PMPM &amp; Agg'!M$10:M$36)</f>
        <v>0</v>
      </c>
      <c r="O50" s="86">
        <f>SUMIF('WOW PMPM &amp; Agg'!$B$10:$B$36,SummaryTC_AP!$B49,'WOW PMPM &amp; Agg'!N$10:N$36)</f>
        <v>0</v>
      </c>
      <c r="P50" s="86">
        <f>SUMIF('WOW PMPM &amp; Agg'!$B$10:$B$36,SummaryTC_AP!$B49,'WOW PMPM &amp; Agg'!O$10:O$36)</f>
        <v>0</v>
      </c>
      <c r="Q50" s="86">
        <f>SUMIF('WOW PMPM &amp; Agg'!$B$10:$B$36,SummaryTC_AP!$B49,'WOW PMPM &amp; Agg'!P$10:P$36)</f>
        <v>0</v>
      </c>
      <c r="R50" s="86">
        <f>SUMIF('WOW PMPM &amp; Agg'!$B$10:$B$36,SummaryTC_AP!$B49,'WOW PMPM &amp; Agg'!Q$10:Q$36)</f>
        <v>0</v>
      </c>
      <c r="S50" s="86">
        <f>SUMIF('WOW PMPM &amp; Agg'!$B$10:$B$36,SummaryTC_AP!$B49,'WOW PMPM &amp; Agg'!R$10:R$36)</f>
        <v>0</v>
      </c>
      <c r="T50" s="86">
        <f>SUMIF('WOW PMPM &amp; Agg'!$B$10:$B$36,SummaryTC_AP!$B49,'WOW PMPM &amp; Agg'!S$10:S$36)</f>
        <v>0</v>
      </c>
      <c r="U50" s="86">
        <f>SUMIF('WOW PMPM &amp; Agg'!$B$10:$B$36,SummaryTC_AP!$B49,'WOW PMPM &amp; Agg'!T$10:T$36)</f>
        <v>0</v>
      </c>
      <c r="V50" s="86">
        <f>SUMIF('WOW PMPM &amp; Agg'!$B$10:$B$36,SummaryTC_AP!$B49,'WOW PMPM &amp; Agg'!U$10:U$36)</f>
        <v>0</v>
      </c>
      <c r="W50" s="86">
        <f>SUMIF('WOW PMPM &amp; Agg'!$B$10:$B$36,SummaryTC_AP!$B49,'WOW PMPM &amp; Agg'!V$10:V$36)</f>
        <v>0</v>
      </c>
      <c r="X50" s="86">
        <f>SUMIF('WOW PMPM &amp; Agg'!$B$10:$B$36,SummaryTC_AP!$B49,'WOW PMPM &amp; Agg'!W$10:W$36)</f>
        <v>0</v>
      </c>
      <c r="Y50" s="86">
        <f>SUMIF('WOW PMPM &amp; Agg'!$B$10:$B$36,SummaryTC_AP!$B49,'WOW PMPM &amp; Agg'!X$10:X$36)</f>
        <v>0</v>
      </c>
      <c r="Z50" s="86">
        <f>SUMIF('WOW PMPM &amp; Agg'!$B$10:$B$36,SummaryTC_AP!$B49,'WOW PMPM &amp; Agg'!Y$10:Y$36)</f>
        <v>0</v>
      </c>
      <c r="AA50" s="86">
        <f>SUMIF('WOW PMPM &amp; Agg'!$B$10:$B$36,SummaryTC_AP!$B49,'WOW PMPM &amp; Agg'!Z$10:Z$36)</f>
        <v>0</v>
      </c>
      <c r="AB50" s="86">
        <f>SUMIF('WOW PMPM &amp; Agg'!$B$10:$B$36,SummaryTC_AP!$B49,'WOW PMPM &amp; Agg'!AA$10:AA$36)</f>
        <v>0</v>
      </c>
      <c r="AC50" s="86">
        <f>SUMIF('WOW PMPM &amp; Agg'!$B$10:$B$36,SummaryTC_AP!$B49,'WOW PMPM &amp; Agg'!AB$10:AB$36)</f>
        <v>0</v>
      </c>
      <c r="AD50" s="86">
        <f>SUMIF('WOW PMPM &amp; Agg'!$B$10:$B$36,SummaryTC_AP!$B49,'WOW PMPM &amp; Agg'!AC$10:AC$36)</f>
        <v>0</v>
      </c>
      <c r="AE50" s="86">
        <f>SUMIF('WOW PMPM &amp; Agg'!$B$10:$B$36,SummaryTC_AP!$B49,'WOW PMPM &amp; Agg'!AD$10:AD$36)</f>
        <v>0</v>
      </c>
      <c r="AF50" s="86">
        <f>SUMIF('WOW PMPM &amp; Agg'!$B$10:$B$36,SummaryTC_AP!$B49,'WOW PMPM &amp; Agg'!AE$10:AE$36)</f>
        <v>0</v>
      </c>
      <c r="AG50" s="86">
        <f>SUMIF('WOW PMPM &amp; Agg'!$B$10:$B$36,SummaryTC_AP!$B49,'WOW PMPM &amp; Agg'!AF$10:AF$36)</f>
        <v>0</v>
      </c>
      <c r="AH50" s="86">
        <f>SUMIF('WOW PMPM &amp; Agg'!$B$10:$B$36,SummaryTC_AP!$B49,'WOW PMPM &amp; Agg'!AG$10:AG$36)</f>
        <v>0</v>
      </c>
      <c r="AI50" s="273"/>
    </row>
    <row r="51" spans="2:35" x14ac:dyDescent="0.2">
      <c r="B51" s="25">
        <f>'Summary TC'!B51</f>
        <v>0</v>
      </c>
      <c r="C51" s="25">
        <f>'Summary TC'!C51</f>
        <v>0</v>
      </c>
      <c r="D51" s="59" t="str">
        <f>'Summary TC'!D51</f>
        <v>Mem-Mon</v>
      </c>
      <c r="E51" s="87">
        <f>SUMIF('MemMon Total'!$B$10:$B$32,SummaryTC_AP!$B49,'MemMon Total'!D$10:D$32)</f>
        <v>0</v>
      </c>
      <c r="F51" s="88">
        <f>SUMIF('MemMon Total'!$B$10:$B$32,SummaryTC_AP!$B49,'MemMon Total'!E$10:E$32)</f>
        <v>0</v>
      </c>
      <c r="G51" s="88">
        <f>SUMIF('MemMon Total'!$B$10:$B$32,SummaryTC_AP!$B49,'MemMon Total'!F$10:F$32)</f>
        <v>0</v>
      </c>
      <c r="H51" s="88">
        <f>SUMIF('MemMon Total'!$B$10:$B$32,SummaryTC_AP!$B49,'MemMon Total'!G$10:G$32)</f>
        <v>0</v>
      </c>
      <c r="I51" s="88">
        <f>SUMIF('MemMon Total'!$B$10:$B$32,SummaryTC_AP!$B49,'MemMon Total'!H$10:H$32)</f>
        <v>0</v>
      </c>
      <c r="J51" s="88">
        <f>SUMIF('MemMon Total'!$B$10:$B$32,SummaryTC_AP!$B49,'MemMon Total'!I$10:I$32)</f>
        <v>0</v>
      </c>
      <c r="K51" s="88">
        <f>SUMIF('MemMon Total'!$B$10:$B$32,SummaryTC_AP!$B49,'MemMon Total'!J$10:J$32)</f>
        <v>0</v>
      </c>
      <c r="L51" s="88">
        <f>SUMIF('MemMon Total'!$B$10:$B$32,SummaryTC_AP!$B49,'MemMon Total'!K$10:K$32)</f>
        <v>0</v>
      </c>
      <c r="M51" s="88">
        <f>SUMIF('MemMon Total'!$B$10:$B$32,SummaryTC_AP!$B49,'MemMon Total'!L$10:L$32)</f>
        <v>0</v>
      </c>
      <c r="N51" s="88">
        <f>SUMIF('MemMon Total'!$B$10:$B$32,SummaryTC_AP!$B49,'MemMon Total'!M$10:M$32)</f>
        <v>0</v>
      </c>
      <c r="O51" s="88">
        <f>SUMIF('MemMon Total'!$B$10:$B$32,SummaryTC_AP!$B49,'MemMon Total'!N$10:N$32)</f>
        <v>0</v>
      </c>
      <c r="P51" s="88">
        <f>SUMIF('MemMon Total'!$B$10:$B$32,SummaryTC_AP!$B49,'MemMon Total'!O$10:O$32)</f>
        <v>0</v>
      </c>
      <c r="Q51" s="88">
        <f>SUMIF('MemMon Total'!$B$10:$B$32,SummaryTC_AP!$B49,'MemMon Total'!P$10:P$32)</f>
        <v>0</v>
      </c>
      <c r="R51" s="88">
        <f>SUMIF('MemMon Total'!$B$10:$B$32,SummaryTC_AP!$B49,'MemMon Total'!Q$10:Q$32)</f>
        <v>0</v>
      </c>
      <c r="S51" s="88">
        <f>SUMIF('MemMon Total'!$B$10:$B$32,SummaryTC_AP!$B49,'MemMon Total'!R$10:R$32)</f>
        <v>0</v>
      </c>
      <c r="T51" s="88">
        <f>SUMIF('MemMon Total'!$B$10:$B$32,SummaryTC_AP!$B49,'MemMon Total'!S$10:S$32)</f>
        <v>0</v>
      </c>
      <c r="U51" s="88">
        <f>SUMIF('MemMon Total'!$B$10:$B$32,SummaryTC_AP!$B49,'MemMon Total'!T$10:T$32)</f>
        <v>0</v>
      </c>
      <c r="V51" s="88">
        <f>SUMIF('MemMon Total'!$B$10:$B$32,SummaryTC_AP!$B49,'MemMon Total'!U$10:U$32)</f>
        <v>0</v>
      </c>
      <c r="W51" s="88">
        <f>SUMIF('MemMon Total'!$B$10:$B$32,SummaryTC_AP!$B49,'MemMon Total'!V$10:V$32)</f>
        <v>0</v>
      </c>
      <c r="X51" s="88">
        <f>SUMIF('MemMon Total'!$B$10:$B$32,SummaryTC_AP!$B49,'MemMon Total'!W$10:W$32)</f>
        <v>0</v>
      </c>
      <c r="Y51" s="88">
        <f>SUMIF('MemMon Total'!$B$10:$B$32,SummaryTC_AP!$B49,'MemMon Total'!X$10:X$32)</f>
        <v>0</v>
      </c>
      <c r="Z51" s="88">
        <f>SUMIF('MemMon Total'!$B$10:$B$32,SummaryTC_AP!$B49,'MemMon Total'!Y$10:Y$32)</f>
        <v>0</v>
      </c>
      <c r="AA51" s="88">
        <f>SUMIF('MemMon Total'!$B$10:$B$32,SummaryTC_AP!$B49,'MemMon Total'!Z$10:Z$32)</f>
        <v>0</v>
      </c>
      <c r="AB51" s="88">
        <f>SUMIF('MemMon Total'!$B$10:$B$32,SummaryTC_AP!$B49,'MemMon Total'!AA$10:AA$32)</f>
        <v>0</v>
      </c>
      <c r="AC51" s="88">
        <f>SUMIF('MemMon Total'!$B$10:$B$32,SummaryTC_AP!$B49,'MemMon Total'!AB$10:AB$32)</f>
        <v>0</v>
      </c>
      <c r="AD51" s="88">
        <f>SUMIF('MemMon Total'!$B$10:$B$32,SummaryTC_AP!$B49,'MemMon Total'!AC$10:AC$32)</f>
        <v>0</v>
      </c>
      <c r="AE51" s="88">
        <f>SUMIF('MemMon Total'!$B$10:$B$32,SummaryTC_AP!$B49,'MemMon Total'!AD$10:AD$32)</f>
        <v>0</v>
      </c>
      <c r="AF51" s="88">
        <f>SUMIF('MemMon Total'!$B$10:$B$32,SummaryTC_AP!$B49,'MemMon Total'!AE$10:AE$32)</f>
        <v>0</v>
      </c>
      <c r="AG51" s="88">
        <f>SUMIF('MemMon Total'!$B$10:$B$32,SummaryTC_AP!$B49,'MemMon Total'!AF$10:AF$32)</f>
        <v>0</v>
      </c>
      <c r="AH51" s="88">
        <f>SUMIF('MemMon Total'!$B$10:$B$32,SummaryTC_AP!$B49,'MemMon Total'!AG$10:AG$32)</f>
        <v>0</v>
      </c>
      <c r="AI51" s="401"/>
    </row>
    <row r="52" spans="2:35" x14ac:dyDescent="0.2">
      <c r="B52" s="25">
        <f>'Summary TC'!B52</f>
        <v>0</v>
      </c>
      <c r="C52" s="25">
        <f>'Summary TC'!C52</f>
        <v>0</v>
      </c>
      <c r="D52" s="59">
        <f>'Summary TC'!D52</f>
        <v>0</v>
      </c>
      <c r="E52" s="171"/>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401"/>
    </row>
    <row r="53" spans="2:35" x14ac:dyDescent="0.2">
      <c r="B53" s="25" t="str">
        <f>'Summary TC'!B53</f>
        <v/>
      </c>
      <c r="C53" s="25">
        <f>'Summary TC'!C53</f>
        <v>0</v>
      </c>
      <c r="D53" s="59" t="str">
        <f>'Summary TC'!D53</f>
        <v>Total</v>
      </c>
      <c r="E53" s="113">
        <f>E54*E55</f>
        <v>0</v>
      </c>
      <c r="F53" s="114">
        <f t="shared" ref="F53:AC53" si="18">F54*F55</f>
        <v>0</v>
      </c>
      <c r="G53" s="114">
        <f t="shared" si="18"/>
        <v>0</v>
      </c>
      <c r="H53" s="114">
        <f t="shared" si="18"/>
        <v>0</v>
      </c>
      <c r="I53" s="114">
        <f t="shared" si="18"/>
        <v>0</v>
      </c>
      <c r="J53" s="114">
        <f t="shared" si="18"/>
        <v>0</v>
      </c>
      <c r="K53" s="114">
        <f t="shared" si="18"/>
        <v>0</v>
      </c>
      <c r="L53" s="114">
        <f t="shared" si="18"/>
        <v>0</v>
      </c>
      <c r="M53" s="114">
        <f t="shared" si="18"/>
        <v>0</v>
      </c>
      <c r="N53" s="114">
        <f t="shared" si="18"/>
        <v>0</v>
      </c>
      <c r="O53" s="114">
        <f t="shared" si="18"/>
        <v>0</v>
      </c>
      <c r="P53" s="114">
        <f t="shared" si="18"/>
        <v>0</v>
      </c>
      <c r="Q53" s="114">
        <f t="shared" si="18"/>
        <v>0</v>
      </c>
      <c r="R53" s="114">
        <f t="shared" si="18"/>
        <v>0</v>
      </c>
      <c r="S53" s="114">
        <f t="shared" si="18"/>
        <v>0</v>
      </c>
      <c r="T53" s="114">
        <f t="shared" si="18"/>
        <v>0</v>
      </c>
      <c r="U53" s="114">
        <f t="shared" si="18"/>
        <v>0</v>
      </c>
      <c r="V53" s="114">
        <f t="shared" si="18"/>
        <v>0</v>
      </c>
      <c r="W53" s="114">
        <f t="shared" si="18"/>
        <v>0</v>
      </c>
      <c r="X53" s="114">
        <f t="shared" si="18"/>
        <v>0</v>
      </c>
      <c r="Y53" s="114">
        <f t="shared" si="18"/>
        <v>0</v>
      </c>
      <c r="Z53" s="114">
        <f t="shared" si="18"/>
        <v>0</v>
      </c>
      <c r="AA53" s="114">
        <f t="shared" si="18"/>
        <v>0</v>
      </c>
      <c r="AB53" s="114">
        <f t="shared" si="18"/>
        <v>0</v>
      </c>
      <c r="AC53" s="114">
        <f t="shared" si="18"/>
        <v>0</v>
      </c>
      <c r="AD53" s="114">
        <f t="shared" ref="AD53:AH53" si="19">AD54*AD55</f>
        <v>0</v>
      </c>
      <c r="AE53" s="114">
        <f t="shared" si="19"/>
        <v>0</v>
      </c>
      <c r="AF53" s="114">
        <f t="shared" si="19"/>
        <v>0</v>
      </c>
      <c r="AG53" s="114">
        <f t="shared" si="19"/>
        <v>0</v>
      </c>
      <c r="AH53" s="114">
        <f t="shared" si="19"/>
        <v>0</v>
      </c>
      <c r="AI53" s="401"/>
    </row>
    <row r="54" spans="2:35" s="153" customFormat="1" x14ac:dyDescent="0.2">
      <c r="B54" s="25">
        <f>'Summary TC'!B54</f>
        <v>0</v>
      </c>
      <c r="C54" s="25">
        <f>'Summary TC'!C54</f>
        <v>0</v>
      </c>
      <c r="D54" s="59" t="str">
        <f>'Summary TC'!D54</f>
        <v>PMPM</v>
      </c>
      <c r="E54" s="85">
        <f>SUMIF('WOW PMPM &amp; Agg'!$B$10:$B$36,SummaryTC_AP!$B53,'WOW PMPM &amp; Agg'!D$10:D$36)</f>
        <v>0</v>
      </c>
      <c r="F54" s="86">
        <f>SUMIF('WOW PMPM &amp; Agg'!$B$10:$B$36,SummaryTC_AP!$B53,'WOW PMPM &amp; Agg'!E$10:E$36)</f>
        <v>0</v>
      </c>
      <c r="G54" s="86">
        <f>SUMIF('WOW PMPM &amp; Agg'!$B$10:$B$36,SummaryTC_AP!$B53,'WOW PMPM &amp; Agg'!F$10:F$36)</f>
        <v>0</v>
      </c>
      <c r="H54" s="86">
        <f>SUMIF('WOW PMPM &amp; Agg'!$B$10:$B$36,SummaryTC_AP!$B53,'WOW PMPM &amp; Agg'!G$10:G$36)</f>
        <v>0</v>
      </c>
      <c r="I54" s="86">
        <f>SUMIF('WOW PMPM &amp; Agg'!$B$10:$B$36,SummaryTC_AP!$B53,'WOW PMPM &amp; Agg'!H$10:H$36)</f>
        <v>0</v>
      </c>
      <c r="J54" s="86">
        <f>SUMIF('WOW PMPM &amp; Agg'!$B$10:$B$36,SummaryTC_AP!$B53,'WOW PMPM &amp; Agg'!I$10:I$36)</f>
        <v>0</v>
      </c>
      <c r="K54" s="86">
        <f>SUMIF('WOW PMPM &amp; Agg'!$B$10:$B$36,SummaryTC_AP!$B53,'WOW PMPM &amp; Agg'!J$10:J$36)</f>
        <v>0</v>
      </c>
      <c r="L54" s="86">
        <f>SUMIF('WOW PMPM &amp; Agg'!$B$10:$B$36,SummaryTC_AP!$B53,'WOW PMPM &amp; Agg'!K$10:K$36)</f>
        <v>0</v>
      </c>
      <c r="M54" s="86">
        <f>SUMIF('WOW PMPM &amp; Agg'!$B$10:$B$36,SummaryTC_AP!$B53,'WOW PMPM &amp; Agg'!L$10:L$36)</f>
        <v>0</v>
      </c>
      <c r="N54" s="86">
        <f>SUMIF('WOW PMPM &amp; Agg'!$B$10:$B$36,SummaryTC_AP!$B53,'WOW PMPM &amp; Agg'!M$10:M$36)</f>
        <v>0</v>
      </c>
      <c r="O54" s="86">
        <f>SUMIF('WOW PMPM &amp; Agg'!$B$10:$B$36,SummaryTC_AP!$B53,'WOW PMPM &amp; Agg'!N$10:N$36)</f>
        <v>0</v>
      </c>
      <c r="P54" s="86">
        <f>SUMIF('WOW PMPM &amp; Agg'!$B$10:$B$36,SummaryTC_AP!$B53,'WOW PMPM &amp; Agg'!O$10:O$36)</f>
        <v>0</v>
      </c>
      <c r="Q54" s="86">
        <f>SUMIF('WOW PMPM &amp; Agg'!$B$10:$B$36,SummaryTC_AP!$B53,'WOW PMPM &amp; Agg'!P$10:P$36)</f>
        <v>0</v>
      </c>
      <c r="R54" s="86">
        <f>SUMIF('WOW PMPM &amp; Agg'!$B$10:$B$36,SummaryTC_AP!$B53,'WOW PMPM &amp; Agg'!Q$10:Q$36)</f>
        <v>0</v>
      </c>
      <c r="S54" s="86">
        <f>SUMIF('WOW PMPM &amp; Agg'!$B$10:$B$36,SummaryTC_AP!$B53,'WOW PMPM &amp; Agg'!R$10:R$36)</f>
        <v>0</v>
      </c>
      <c r="T54" s="86">
        <f>SUMIF('WOW PMPM &amp; Agg'!$B$10:$B$36,SummaryTC_AP!$B53,'WOW PMPM &amp; Agg'!S$10:S$36)</f>
        <v>0</v>
      </c>
      <c r="U54" s="86">
        <f>SUMIF('WOW PMPM &amp; Agg'!$B$10:$B$36,SummaryTC_AP!$B53,'WOW PMPM &amp; Agg'!T$10:T$36)</f>
        <v>0</v>
      </c>
      <c r="V54" s="86">
        <f>SUMIF('WOW PMPM &amp; Agg'!$B$10:$B$36,SummaryTC_AP!$B53,'WOW PMPM &amp; Agg'!U$10:U$36)</f>
        <v>0</v>
      </c>
      <c r="W54" s="86">
        <f>SUMIF('WOW PMPM &amp; Agg'!$B$10:$B$36,SummaryTC_AP!$B53,'WOW PMPM &amp; Agg'!V$10:V$36)</f>
        <v>0</v>
      </c>
      <c r="X54" s="86">
        <f>SUMIF('WOW PMPM &amp; Agg'!$B$10:$B$36,SummaryTC_AP!$B53,'WOW PMPM &amp; Agg'!W$10:W$36)</f>
        <v>0</v>
      </c>
      <c r="Y54" s="86">
        <f>SUMIF('WOW PMPM &amp; Agg'!$B$10:$B$36,SummaryTC_AP!$B53,'WOW PMPM &amp; Agg'!X$10:X$36)</f>
        <v>0</v>
      </c>
      <c r="Z54" s="86">
        <f>SUMIF('WOW PMPM &amp; Agg'!$B$10:$B$36,SummaryTC_AP!$B53,'WOW PMPM &amp; Agg'!Y$10:Y$36)</f>
        <v>0</v>
      </c>
      <c r="AA54" s="86">
        <f>SUMIF('WOW PMPM &amp; Agg'!$B$10:$B$36,SummaryTC_AP!$B53,'WOW PMPM &amp; Agg'!Z$10:Z$36)</f>
        <v>0</v>
      </c>
      <c r="AB54" s="86">
        <f>SUMIF('WOW PMPM &amp; Agg'!$B$10:$B$36,SummaryTC_AP!$B53,'WOW PMPM &amp; Agg'!AA$10:AA$36)</f>
        <v>0</v>
      </c>
      <c r="AC54" s="86">
        <f>SUMIF('WOW PMPM &amp; Agg'!$B$10:$B$36,SummaryTC_AP!$B53,'WOW PMPM &amp; Agg'!AB$10:AB$36)</f>
        <v>0</v>
      </c>
      <c r="AD54" s="86">
        <f>SUMIF('WOW PMPM &amp; Agg'!$B$10:$B$36,SummaryTC_AP!$B53,'WOW PMPM &amp; Agg'!AC$10:AC$36)</f>
        <v>0</v>
      </c>
      <c r="AE54" s="86">
        <f>SUMIF('WOW PMPM &amp; Agg'!$B$10:$B$36,SummaryTC_AP!$B53,'WOW PMPM &amp; Agg'!AD$10:AD$36)</f>
        <v>0</v>
      </c>
      <c r="AF54" s="86">
        <f>SUMIF('WOW PMPM &amp; Agg'!$B$10:$B$36,SummaryTC_AP!$B53,'WOW PMPM &amp; Agg'!AE$10:AE$36)</f>
        <v>0</v>
      </c>
      <c r="AG54" s="86">
        <f>SUMIF('WOW PMPM &amp; Agg'!$B$10:$B$36,SummaryTC_AP!$B53,'WOW PMPM &amp; Agg'!AF$10:AF$36)</f>
        <v>0</v>
      </c>
      <c r="AH54" s="86">
        <f>SUMIF('WOW PMPM &amp; Agg'!$B$10:$B$36,SummaryTC_AP!$B53,'WOW PMPM &amp; Agg'!AG$10:AG$36)</f>
        <v>0</v>
      </c>
      <c r="AI54" s="273"/>
    </row>
    <row r="55" spans="2:35" x14ac:dyDescent="0.2">
      <c r="B55" s="25">
        <f>'Summary TC'!B55</f>
        <v>0</v>
      </c>
      <c r="C55" s="25">
        <f>'Summary TC'!C55</f>
        <v>0</v>
      </c>
      <c r="D55" s="59" t="str">
        <f>'Summary TC'!D55</f>
        <v>Mem-Mon</v>
      </c>
      <c r="E55" s="87">
        <f>SUMIF('MemMon Total'!$B$10:$B$32,SummaryTC_AP!$B53,'MemMon Total'!D$10:D$32)</f>
        <v>0</v>
      </c>
      <c r="F55" s="88">
        <f>SUMIF('MemMon Total'!$B$10:$B$32,SummaryTC_AP!$B53,'MemMon Total'!E$10:E$32)</f>
        <v>0</v>
      </c>
      <c r="G55" s="88">
        <f>SUMIF('MemMon Total'!$B$10:$B$32,SummaryTC_AP!$B53,'MemMon Total'!F$10:F$32)</f>
        <v>0</v>
      </c>
      <c r="H55" s="88">
        <f>SUMIF('MemMon Total'!$B$10:$B$32,SummaryTC_AP!$B53,'MemMon Total'!G$10:G$32)</f>
        <v>0</v>
      </c>
      <c r="I55" s="88">
        <f>SUMIF('MemMon Total'!$B$10:$B$32,SummaryTC_AP!$B53,'MemMon Total'!H$10:H$32)</f>
        <v>0</v>
      </c>
      <c r="J55" s="88">
        <f>SUMIF('MemMon Total'!$B$10:$B$32,SummaryTC_AP!$B53,'MemMon Total'!I$10:I$32)</f>
        <v>0</v>
      </c>
      <c r="K55" s="88">
        <f>SUMIF('MemMon Total'!$B$10:$B$32,SummaryTC_AP!$B53,'MemMon Total'!J$10:J$32)</f>
        <v>0</v>
      </c>
      <c r="L55" s="88">
        <f>SUMIF('MemMon Total'!$B$10:$B$32,SummaryTC_AP!$B53,'MemMon Total'!K$10:K$32)</f>
        <v>0</v>
      </c>
      <c r="M55" s="88">
        <f>SUMIF('MemMon Total'!$B$10:$B$32,SummaryTC_AP!$B53,'MemMon Total'!L$10:L$32)</f>
        <v>0</v>
      </c>
      <c r="N55" s="88">
        <f>SUMIF('MemMon Total'!$B$10:$B$32,SummaryTC_AP!$B53,'MemMon Total'!M$10:M$32)</f>
        <v>0</v>
      </c>
      <c r="O55" s="88">
        <f>SUMIF('MemMon Total'!$B$10:$B$32,SummaryTC_AP!$B53,'MemMon Total'!N$10:N$32)</f>
        <v>0</v>
      </c>
      <c r="P55" s="88">
        <f>SUMIF('MemMon Total'!$B$10:$B$32,SummaryTC_AP!$B53,'MemMon Total'!O$10:O$32)</f>
        <v>0</v>
      </c>
      <c r="Q55" s="88">
        <f>SUMIF('MemMon Total'!$B$10:$B$32,SummaryTC_AP!$B53,'MemMon Total'!P$10:P$32)</f>
        <v>0</v>
      </c>
      <c r="R55" s="88">
        <f>SUMIF('MemMon Total'!$B$10:$B$32,SummaryTC_AP!$B53,'MemMon Total'!Q$10:Q$32)</f>
        <v>0</v>
      </c>
      <c r="S55" s="88">
        <f>SUMIF('MemMon Total'!$B$10:$B$32,SummaryTC_AP!$B53,'MemMon Total'!R$10:R$32)</f>
        <v>0</v>
      </c>
      <c r="T55" s="88">
        <f>SUMIF('MemMon Total'!$B$10:$B$32,SummaryTC_AP!$B53,'MemMon Total'!S$10:S$32)</f>
        <v>0</v>
      </c>
      <c r="U55" s="88">
        <f>SUMIF('MemMon Total'!$B$10:$B$32,SummaryTC_AP!$B53,'MemMon Total'!T$10:T$32)</f>
        <v>0</v>
      </c>
      <c r="V55" s="88">
        <f>SUMIF('MemMon Total'!$B$10:$B$32,SummaryTC_AP!$B53,'MemMon Total'!U$10:U$32)</f>
        <v>0</v>
      </c>
      <c r="W55" s="88">
        <f>SUMIF('MemMon Total'!$B$10:$B$32,SummaryTC_AP!$B53,'MemMon Total'!V$10:V$32)</f>
        <v>0</v>
      </c>
      <c r="X55" s="88">
        <f>SUMIF('MemMon Total'!$B$10:$B$32,SummaryTC_AP!$B53,'MemMon Total'!W$10:W$32)</f>
        <v>0</v>
      </c>
      <c r="Y55" s="88">
        <f>SUMIF('MemMon Total'!$B$10:$B$32,SummaryTC_AP!$B53,'MemMon Total'!X$10:X$32)</f>
        <v>0</v>
      </c>
      <c r="Z55" s="88">
        <f>SUMIF('MemMon Total'!$B$10:$B$32,SummaryTC_AP!$B53,'MemMon Total'!Y$10:Y$32)</f>
        <v>0</v>
      </c>
      <c r="AA55" s="88">
        <f>SUMIF('MemMon Total'!$B$10:$B$32,SummaryTC_AP!$B53,'MemMon Total'!Z$10:Z$32)</f>
        <v>0</v>
      </c>
      <c r="AB55" s="88">
        <f>SUMIF('MemMon Total'!$B$10:$B$32,SummaryTC_AP!$B53,'MemMon Total'!AA$10:AA$32)</f>
        <v>0</v>
      </c>
      <c r="AC55" s="88">
        <f>SUMIF('MemMon Total'!$B$10:$B$32,SummaryTC_AP!$B53,'MemMon Total'!AB$10:AB$32)</f>
        <v>0</v>
      </c>
      <c r="AD55" s="88">
        <f>SUMIF('MemMon Total'!$B$10:$B$32,SummaryTC_AP!$B53,'MemMon Total'!AC$10:AC$32)</f>
        <v>0</v>
      </c>
      <c r="AE55" s="88">
        <f>SUMIF('MemMon Total'!$B$10:$B$32,SummaryTC_AP!$B53,'MemMon Total'!AD$10:AD$32)</f>
        <v>0</v>
      </c>
      <c r="AF55" s="88">
        <f>SUMIF('MemMon Total'!$B$10:$B$32,SummaryTC_AP!$B53,'MemMon Total'!AE$10:AE$32)</f>
        <v>0</v>
      </c>
      <c r="AG55" s="88">
        <f>SUMIF('MemMon Total'!$B$10:$B$32,SummaryTC_AP!$B53,'MemMon Total'!AF$10:AF$32)</f>
        <v>0</v>
      </c>
      <c r="AH55" s="88">
        <f>SUMIF('MemMon Total'!$B$10:$B$32,SummaryTC_AP!$B53,'MemMon Total'!AG$10:AG$32)</f>
        <v>0</v>
      </c>
      <c r="AI55" s="401"/>
    </row>
    <row r="56" spans="2:35" x14ac:dyDescent="0.2">
      <c r="B56" s="25">
        <f>'Summary TC'!B56</f>
        <v>0</v>
      </c>
      <c r="C56" s="25">
        <f>'Summary TC'!C56</f>
        <v>0</v>
      </c>
      <c r="D56" s="59">
        <f>'Summary TC'!D56</f>
        <v>0</v>
      </c>
      <c r="E56" s="171"/>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401"/>
    </row>
    <row r="57" spans="2:35" x14ac:dyDescent="0.2">
      <c r="B57" s="25" t="str">
        <f>'Summary TC'!B57</f>
        <v>Medicaid Aggregate</v>
      </c>
      <c r="C57" s="25">
        <f>'Summary TC'!C57</f>
        <v>0</v>
      </c>
      <c r="D57" s="59">
        <f>'Summary TC'!D57</f>
        <v>0</v>
      </c>
      <c r="E57" s="113"/>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396"/>
    </row>
    <row r="58" spans="2:35" x14ac:dyDescent="0.2">
      <c r="B58" s="25" t="str">
        <f>'Summary TC'!B58</f>
        <v/>
      </c>
      <c r="C58" s="25">
        <f>'Summary TC'!C58</f>
        <v>0</v>
      </c>
      <c r="D58" s="59" t="str">
        <f>'Summary TC'!D58</f>
        <v/>
      </c>
      <c r="E58" s="113">
        <f>SUMIF('WOW PMPM &amp; Agg'!$B$10:$B$36,SummaryTC_AP!$B58,'WOW PMPM &amp; Agg'!D$10:D$36)</f>
        <v>0</v>
      </c>
      <c r="F58" s="114">
        <f>SUMIF('WOW PMPM &amp; Agg'!$B$10:$B$36,SummaryTC_AP!$B58,'WOW PMPM &amp; Agg'!E$10:E$36)</f>
        <v>0</v>
      </c>
      <c r="G58" s="114">
        <f>SUMIF('WOW PMPM &amp; Agg'!$B$10:$B$36,SummaryTC_AP!$B58,'WOW PMPM &amp; Agg'!F$10:F$36)</f>
        <v>0</v>
      </c>
      <c r="H58" s="114">
        <f>SUMIF('WOW PMPM &amp; Agg'!$B$10:$B$36,SummaryTC_AP!$B58,'WOW PMPM &amp; Agg'!G$10:G$36)</f>
        <v>0</v>
      </c>
      <c r="I58" s="114">
        <f>SUMIF('WOW PMPM &amp; Agg'!$B$10:$B$36,SummaryTC_AP!$B58,'WOW PMPM &amp; Agg'!H$10:H$36)</f>
        <v>0</v>
      </c>
      <c r="J58" s="114">
        <f>SUMIF('WOW PMPM &amp; Agg'!$B$10:$B$36,SummaryTC_AP!$B58,'WOW PMPM &amp; Agg'!I$10:I$36)</f>
        <v>0</v>
      </c>
      <c r="K58" s="114">
        <f>SUMIF('WOW PMPM &amp; Agg'!$B$10:$B$36,SummaryTC_AP!$B58,'WOW PMPM &amp; Agg'!J$10:J$36)</f>
        <v>0</v>
      </c>
      <c r="L58" s="114">
        <f>SUMIF('WOW PMPM &amp; Agg'!$B$10:$B$36,SummaryTC_AP!$B58,'WOW PMPM &amp; Agg'!K$10:K$36)</f>
        <v>0</v>
      </c>
      <c r="M58" s="114">
        <f>SUMIF('WOW PMPM &amp; Agg'!$B$10:$B$36,SummaryTC_AP!$B58,'WOW PMPM &amp; Agg'!L$10:L$36)</f>
        <v>0</v>
      </c>
      <c r="N58" s="114">
        <f>SUMIF('WOW PMPM &amp; Agg'!$B$10:$B$36,SummaryTC_AP!$B58,'WOW PMPM &amp; Agg'!M$10:M$36)</f>
        <v>0</v>
      </c>
      <c r="O58" s="114">
        <f>SUMIF('WOW PMPM &amp; Agg'!$B$10:$B$36,SummaryTC_AP!$B58,'WOW PMPM &amp; Agg'!N$10:N$36)</f>
        <v>0</v>
      </c>
      <c r="P58" s="114">
        <f>SUMIF('WOW PMPM &amp; Agg'!$B$10:$B$36,SummaryTC_AP!$B58,'WOW PMPM &amp; Agg'!O$10:O$36)</f>
        <v>0</v>
      </c>
      <c r="Q58" s="114">
        <f>SUMIF('WOW PMPM &amp; Agg'!$B$10:$B$36,SummaryTC_AP!$B58,'WOW PMPM &amp; Agg'!P$10:P$36)</f>
        <v>0</v>
      </c>
      <c r="R58" s="114">
        <f>SUMIF('WOW PMPM &amp; Agg'!$B$10:$B$36,SummaryTC_AP!$B58,'WOW PMPM &amp; Agg'!Q$10:Q$36)</f>
        <v>0</v>
      </c>
      <c r="S58" s="114">
        <f>SUMIF('WOW PMPM &amp; Agg'!$B$10:$B$36,SummaryTC_AP!$B58,'WOW PMPM &amp; Agg'!R$10:R$36)</f>
        <v>0</v>
      </c>
      <c r="T58" s="114">
        <f>SUMIF('WOW PMPM &amp; Agg'!$B$10:$B$36,SummaryTC_AP!$B58,'WOW PMPM &amp; Agg'!S$10:S$36)</f>
        <v>0</v>
      </c>
      <c r="U58" s="114">
        <f>SUMIF('WOW PMPM &amp; Agg'!$B$10:$B$36,SummaryTC_AP!$B58,'WOW PMPM &amp; Agg'!T$10:T$36)</f>
        <v>0</v>
      </c>
      <c r="V58" s="114">
        <f>SUMIF('WOW PMPM &amp; Agg'!$B$10:$B$36,SummaryTC_AP!$B58,'WOW PMPM &amp; Agg'!U$10:U$36)</f>
        <v>0</v>
      </c>
      <c r="W58" s="114">
        <f>SUMIF('WOW PMPM &amp; Agg'!$B$10:$B$36,SummaryTC_AP!$B58,'WOW PMPM &amp; Agg'!V$10:V$36)</f>
        <v>0</v>
      </c>
      <c r="X58" s="114">
        <f>SUMIF('WOW PMPM &amp; Agg'!$B$10:$B$36,SummaryTC_AP!$B58,'WOW PMPM &amp; Agg'!W$10:W$36)</f>
        <v>0</v>
      </c>
      <c r="Y58" s="114">
        <f>SUMIF('WOW PMPM &amp; Agg'!$B$10:$B$36,SummaryTC_AP!$B58,'WOW PMPM &amp; Agg'!X$10:X$36)</f>
        <v>0</v>
      </c>
      <c r="Z58" s="114">
        <f>SUMIF('WOW PMPM &amp; Agg'!$B$10:$B$36,SummaryTC_AP!$B58,'WOW PMPM &amp; Agg'!Y$10:Y$36)</f>
        <v>0</v>
      </c>
      <c r="AA58" s="114">
        <f>SUMIF('WOW PMPM &amp; Agg'!$B$10:$B$36,SummaryTC_AP!$B58,'WOW PMPM &amp; Agg'!Z$10:Z$36)</f>
        <v>0</v>
      </c>
      <c r="AB58" s="114">
        <f>SUMIF('WOW PMPM &amp; Agg'!$B$10:$B$36,SummaryTC_AP!$B58,'WOW PMPM &amp; Agg'!AA$10:AA$36)</f>
        <v>0</v>
      </c>
      <c r="AC58" s="114">
        <f>SUMIF('WOW PMPM &amp; Agg'!$B$10:$B$36,SummaryTC_AP!$B58,'WOW PMPM &amp; Agg'!AB$10:AB$36)</f>
        <v>0</v>
      </c>
      <c r="AD58" s="114">
        <f>SUMIF('WOW PMPM &amp; Agg'!$B$10:$B$36,SummaryTC_AP!$B58,'WOW PMPM &amp; Agg'!AC$10:AC$36)</f>
        <v>0</v>
      </c>
      <c r="AE58" s="114">
        <f>SUMIF('WOW PMPM &amp; Agg'!$B$10:$B$36,SummaryTC_AP!$B58,'WOW PMPM &amp; Agg'!AD$10:AD$36)</f>
        <v>0</v>
      </c>
      <c r="AF58" s="114">
        <f>SUMIF('WOW PMPM &amp; Agg'!$B$10:$B$36,SummaryTC_AP!$B58,'WOW PMPM &amp; Agg'!AE$10:AE$36)</f>
        <v>0</v>
      </c>
      <c r="AG58" s="114">
        <f>SUMIF('WOW PMPM &amp; Agg'!$B$10:$B$36,SummaryTC_AP!$B58,'WOW PMPM &amp; Agg'!AF$10:AF$36)</f>
        <v>0</v>
      </c>
      <c r="AH58" s="114">
        <f>SUMIF('WOW PMPM &amp; Agg'!$B$10:$B$36,SummaryTC_AP!$B58,'WOW PMPM &amp; Agg'!AG$10:AG$36)</f>
        <v>0</v>
      </c>
      <c r="AI58" s="396"/>
    </row>
    <row r="59" spans="2:35" x14ac:dyDescent="0.2">
      <c r="B59" s="25" t="str">
        <f>'Summary TC'!B59</f>
        <v/>
      </c>
      <c r="C59" s="25">
        <f>'Summary TC'!C59</f>
        <v>0</v>
      </c>
      <c r="D59" s="59" t="str">
        <f>'Summary TC'!D59</f>
        <v/>
      </c>
      <c r="E59" s="113">
        <f>SUMIF('WOW PMPM &amp; Agg'!$B$10:$B$36,SummaryTC_AP!$B59,'WOW PMPM &amp; Agg'!D$10:D$36)</f>
        <v>0</v>
      </c>
      <c r="F59" s="114">
        <f>SUMIF('WOW PMPM &amp; Agg'!$B$10:$B$36,SummaryTC_AP!$B59,'WOW PMPM &amp; Agg'!E$10:E$36)</f>
        <v>0</v>
      </c>
      <c r="G59" s="114">
        <f>SUMIF('WOW PMPM &amp; Agg'!$B$10:$B$36,SummaryTC_AP!$B59,'WOW PMPM &amp; Agg'!F$10:F$36)</f>
        <v>0</v>
      </c>
      <c r="H59" s="114">
        <f>SUMIF('WOW PMPM &amp; Agg'!$B$10:$B$36,SummaryTC_AP!$B59,'WOW PMPM &amp; Agg'!G$10:G$36)</f>
        <v>0</v>
      </c>
      <c r="I59" s="114">
        <f>SUMIF('WOW PMPM &amp; Agg'!$B$10:$B$36,SummaryTC_AP!$B59,'WOW PMPM &amp; Agg'!H$10:H$36)</f>
        <v>0</v>
      </c>
      <c r="J59" s="114">
        <f>SUMIF('WOW PMPM &amp; Agg'!$B$10:$B$36,SummaryTC_AP!$B59,'WOW PMPM &amp; Agg'!I$10:I$36)</f>
        <v>0</v>
      </c>
      <c r="K59" s="114">
        <f>SUMIF('WOW PMPM &amp; Agg'!$B$10:$B$36,SummaryTC_AP!$B59,'WOW PMPM &amp; Agg'!J$10:J$36)</f>
        <v>0</v>
      </c>
      <c r="L59" s="114">
        <f>SUMIF('WOW PMPM &amp; Agg'!$B$10:$B$36,SummaryTC_AP!$B59,'WOW PMPM &amp; Agg'!K$10:K$36)</f>
        <v>0</v>
      </c>
      <c r="M59" s="114">
        <f>SUMIF('WOW PMPM &amp; Agg'!$B$10:$B$36,SummaryTC_AP!$B59,'WOW PMPM &amp; Agg'!L$10:L$36)</f>
        <v>0</v>
      </c>
      <c r="N59" s="114">
        <f>SUMIF('WOW PMPM &amp; Agg'!$B$10:$B$36,SummaryTC_AP!$B59,'WOW PMPM &amp; Agg'!M$10:M$36)</f>
        <v>0</v>
      </c>
      <c r="O59" s="114">
        <f>SUMIF('WOW PMPM &amp; Agg'!$B$10:$B$36,SummaryTC_AP!$B59,'WOW PMPM &amp; Agg'!N$10:N$36)</f>
        <v>0</v>
      </c>
      <c r="P59" s="114">
        <f>SUMIF('WOW PMPM &amp; Agg'!$B$10:$B$36,SummaryTC_AP!$B59,'WOW PMPM &amp; Agg'!O$10:O$36)</f>
        <v>0</v>
      </c>
      <c r="Q59" s="114">
        <f>SUMIF('WOW PMPM &amp; Agg'!$B$10:$B$36,SummaryTC_AP!$B59,'WOW PMPM &amp; Agg'!P$10:P$36)</f>
        <v>0</v>
      </c>
      <c r="R59" s="114">
        <f>SUMIF('WOW PMPM &amp; Agg'!$B$10:$B$36,SummaryTC_AP!$B59,'WOW PMPM &amp; Agg'!Q$10:Q$36)</f>
        <v>0</v>
      </c>
      <c r="S59" s="114">
        <f>SUMIF('WOW PMPM &amp; Agg'!$B$10:$B$36,SummaryTC_AP!$B59,'WOW PMPM &amp; Agg'!R$10:R$36)</f>
        <v>0</v>
      </c>
      <c r="T59" s="114">
        <f>SUMIF('WOW PMPM &amp; Agg'!$B$10:$B$36,SummaryTC_AP!$B59,'WOW PMPM &amp; Agg'!S$10:S$36)</f>
        <v>0</v>
      </c>
      <c r="U59" s="114">
        <f>SUMIF('WOW PMPM &amp; Agg'!$B$10:$B$36,SummaryTC_AP!$B59,'WOW PMPM &amp; Agg'!T$10:T$36)</f>
        <v>0</v>
      </c>
      <c r="V59" s="114">
        <f>SUMIF('WOW PMPM &amp; Agg'!$B$10:$B$36,SummaryTC_AP!$B59,'WOW PMPM &amp; Agg'!U$10:U$36)</f>
        <v>0</v>
      </c>
      <c r="W59" s="114">
        <f>SUMIF('WOW PMPM &amp; Agg'!$B$10:$B$36,SummaryTC_AP!$B59,'WOW PMPM &amp; Agg'!V$10:V$36)</f>
        <v>0</v>
      </c>
      <c r="X59" s="114">
        <f>SUMIF('WOW PMPM &amp; Agg'!$B$10:$B$36,SummaryTC_AP!$B59,'WOW PMPM &amp; Agg'!W$10:W$36)</f>
        <v>0</v>
      </c>
      <c r="Y59" s="114">
        <f>SUMIF('WOW PMPM &amp; Agg'!$B$10:$B$36,SummaryTC_AP!$B59,'WOW PMPM &amp; Agg'!X$10:X$36)</f>
        <v>0</v>
      </c>
      <c r="Z59" s="114">
        <f>SUMIF('WOW PMPM &amp; Agg'!$B$10:$B$36,SummaryTC_AP!$B59,'WOW PMPM &amp; Agg'!Y$10:Y$36)</f>
        <v>0</v>
      </c>
      <c r="AA59" s="114">
        <f>SUMIF('WOW PMPM &amp; Agg'!$B$10:$B$36,SummaryTC_AP!$B59,'WOW PMPM &amp; Agg'!Z$10:Z$36)</f>
        <v>0</v>
      </c>
      <c r="AB59" s="114">
        <f>SUMIF('WOW PMPM &amp; Agg'!$B$10:$B$36,SummaryTC_AP!$B59,'WOW PMPM &amp; Agg'!AA$10:AA$36)</f>
        <v>0</v>
      </c>
      <c r="AC59" s="114">
        <f>SUMIF('WOW PMPM &amp; Agg'!$B$10:$B$36,SummaryTC_AP!$B59,'WOW PMPM &amp; Agg'!AB$10:AB$36)</f>
        <v>0</v>
      </c>
      <c r="AD59" s="114">
        <f>SUMIF('WOW PMPM &amp; Agg'!$B$10:$B$36,SummaryTC_AP!$B59,'WOW PMPM &amp; Agg'!AC$10:AC$36)</f>
        <v>0</v>
      </c>
      <c r="AE59" s="114">
        <f>SUMIF('WOW PMPM &amp; Agg'!$B$10:$B$36,SummaryTC_AP!$B59,'WOW PMPM &amp; Agg'!AD$10:AD$36)</f>
        <v>0</v>
      </c>
      <c r="AF59" s="114">
        <f>SUMIF('WOW PMPM &amp; Agg'!$B$10:$B$36,SummaryTC_AP!$B59,'WOW PMPM &amp; Agg'!AE$10:AE$36)</f>
        <v>0</v>
      </c>
      <c r="AG59" s="114">
        <f>SUMIF('WOW PMPM &amp; Agg'!$B$10:$B$36,SummaryTC_AP!$B59,'WOW PMPM &amp; Agg'!AF$10:AF$36)</f>
        <v>0</v>
      </c>
      <c r="AH59" s="114">
        <f>SUMIF('WOW PMPM &amp; Agg'!$B$10:$B$36,SummaryTC_AP!$B59,'WOW PMPM &amp; Agg'!AG$10:AG$36)</f>
        <v>0</v>
      </c>
      <c r="AI59" s="396"/>
    </row>
    <row r="60" spans="2:35" x14ac:dyDescent="0.2">
      <c r="B60" s="25" t="str">
        <f>'Summary TC'!B60</f>
        <v/>
      </c>
      <c r="C60" s="25">
        <f>'Summary TC'!C60</f>
        <v>0</v>
      </c>
      <c r="D60" s="59" t="str">
        <f>'Summary TC'!D60</f>
        <v/>
      </c>
      <c r="E60" s="113">
        <f>SUMIF('WOW PMPM &amp; Agg'!$B$10:$B$36,SummaryTC_AP!$B60,'WOW PMPM &amp; Agg'!D$10:D$36)</f>
        <v>0</v>
      </c>
      <c r="F60" s="114">
        <f>SUMIF('WOW PMPM &amp; Agg'!$B$10:$B$36,SummaryTC_AP!$B60,'WOW PMPM &amp; Agg'!E$10:E$36)</f>
        <v>0</v>
      </c>
      <c r="G60" s="114">
        <f>SUMIF('WOW PMPM &amp; Agg'!$B$10:$B$36,SummaryTC_AP!$B60,'WOW PMPM &amp; Agg'!F$10:F$36)</f>
        <v>0</v>
      </c>
      <c r="H60" s="114">
        <f>SUMIF('WOW PMPM &amp; Agg'!$B$10:$B$36,SummaryTC_AP!$B60,'WOW PMPM &amp; Agg'!G$10:G$36)</f>
        <v>0</v>
      </c>
      <c r="I60" s="114">
        <f>SUMIF('WOW PMPM &amp; Agg'!$B$10:$B$36,SummaryTC_AP!$B60,'WOW PMPM &amp; Agg'!H$10:H$36)</f>
        <v>0</v>
      </c>
      <c r="J60" s="114">
        <f>SUMIF('WOW PMPM &amp; Agg'!$B$10:$B$36,SummaryTC_AP!$B60,'WOW PMPM &amp; Agg'!I$10:I$36)</f>
        <v>0</v>
      </c>
      <c r="K60" s="114">
        <f>SUMIF('WOW PMPM &amp; Agg'!$B$10:$B$36,SummaryTC_AP!$B60,'WOW PMPM &amp; Agg'!J$10:J$36)</f>
        <v>0</v>
      </c>
      <c r="L60" s="114">
        <f>SUMIF('WOW PMPM &amp; Agg'!$B$10:$B$36,SummaryTC_AP!$B60,'WOW PMPM &amp; Agg'!K$10:K$36)</f>
        <v>0</v>
      </c>
      <c r="M60" s="114">
        <f>SUMIF('WOW PMPM &amp; Agg'!$B$10:$B$36,SummaryTC_AP!$B60,'WOW PMPM &amp; Agg'!L$10:L$36)</f>
        <v>0</v>
      </c>
      <c r="N60" s="114">
        <f>SUMIF('WOW PMPM &amp; Agg'!$B$10:$B$36,SummaryTC_AP!$B60,'WOW PMPM &amp; Agg'!M$10:M$36)</f>
        <v>0</v>
      </c>
      <c r="O60" s="114">
        <f>SUMIF('WOW PMPM &amp; Agg'!$B$10:$B$36,SummaryTC_AP!$B60,'WOW PMPM &amp; Agg'!N$10:N$36)</f>
        <v>0</v>
      </c>
      <c r="P60" s="114">
        <f>SUMIF('WOW PMPM &amp; Agg'!$B$10:$B$36,SummaryTC_AP!$B60,'WOW PMPM &amp; Agg'!O$10:O$36)</f>
        <v>0</v>
      </c>
      <c r="Q60" s="114">
        <f>SUMIF('WOW PMPM &amp; Agg'!$B$10:$B$36,SummaryTC_AP!$B60,'WOW PMPM &amp; Agg'!P$10:P$36)</f>
        <v>0</v>
      </c>
      <c r="R60" s="114">
        <f>SUMIF('WOW PMPM &amp; Agg'!$B$10:$B$36,SummaryTC_AP!$B60,'WOW PMPM &amp; Agg'!Q$10:Q$36)</f>
        <v>0</v>
      </c>
      <c r="S60" s="114">
        <f>SUMIF('WOW PMPM &amp; Agg'!$B$10:$B$36,SummaryTC_AP!$B60,'WOW PMPM &amp; Agg'!R$10:R$36)</f>
        <v>0</v>
      </c>
      <c r="T60" s="114">
        <f>SUMIF('WOW PMPM &amp; Agg'!$B$10:$B$36,SummaryTC_AP!$B60,'WOW PMPM &amp; Agg'!S$10:S$36)</f>
        <v>0</v>
      </c>
      <c r="U60" s="114">
        <f>SUMIF('WOW PMPM &amp; Agg'!$B$10:$B$36,SummaryTC_AP!$B60,'WOW PMPM &amp; Agg'!T$10:T$36)</f>
        <v>0</v>
      </c>
      <c r="V60" s="114">
        <f>SUMIF('WOW PMPM &amp; Agg'!$B$10:$B$36,SummaryTC_AP!$B60,'WOW PMPM &amp; Agg'!U$10:U$36)</f>
        <v>0</v>
      </c>
      <c r="W60" s="114">
        <f>SUMIF('WOW PMPM &amp; Agg'!$B$10:$B$36,SummaryTC_AP!$B60,'WOW PMPM &amp; Agg'!V$10:V$36)</f>
        <v>0</v>
      </c>
      <c r="X60" s="114">
        <f>SUMIF('WOW PMPM &amp; Agg'!$B$10:$B$36,SummaryTC_AP!$B60,'WOW PMPM &amp; Agg'!W$10:W$36)</f>
        <v>0</v>
      </c>
      <c r="Y60" s="114">
        <f>SUMIF('WOW PMPM &amp; Agg'!$B$10:$B$36,SummaryTC_AP!$B60,'WOW PMPM &amp; Agg'!X$10:X$36)</f>
        <v>0</v>
      </c>
      <c r="Z60" s="114">
        <f>SUMIF('WOW PMPM &amp; Agg'!$B$10:$B$36,SummaryTC_AP!$B60,'WOW PMPM &amp; Agg'!Y$10:Y$36)</f>
        <v>0</v>
      </c>
      <c r="AA60" s="114">
        <f>SUMIF('WOW PMPM &amp; Agg'!$B$10:$B$36,SummaryTC_AP!$B60,'WOW PMPM &amp; Agg'!Z$10:Z$36)</f>
        <v>0</v>
      </c>
      <c r="AB60" s="114">
        <f>SUMIF('WOW PMPM &amp; Agg'!$B$10:$B$36,SummaryTC_AP!$B60,'WOW PMPM &amp; Agg'!AA$10:AA$36)</f>
        <v>0</v>
      </c>
      <c r="AC60" s="114">
        <f>SUMIF('WOW PMPM &amp; Agg'!$B$10:$B$36,SummaryTC_AP!$B60,'WOW PMPM &amp; Agg'!AB$10:AB$36)</f>
        <v>0</v>
      </c>
      <c r="AD60" s="114">
        <f>SUMIF('WOW PMPM &amp; Agg'!$B$10:$B$36,SummaryTC_AP!$B60,'WOW PMPM &amp; Agg'!AC$10:AC$36)</f>
        <v>0</v>
      </c>
      <c r="AE60" s="114">
        <f>SUMIF('WOW PMPM &amp; Agg'!$B$10:$B$36,SummaryTC_AP!$B60,'WOW PMPM &amp; Agg'!AD$10:AD$36)</f>
        <v>0</v>
      </c>
      <c r="AF60" s="114">
        <f>SUMIF('WOW PMPM &amp; Agg'!$B$10:$B$36,SummaryTC_AP!$B60,'WOW PMPM &amp; Agg'!AE$10:AE$36)</f>
        <v>0</v>
      </c>
      <c r="AG60" s="114">
        <f>SUMIF('WOW PMPM &amp; Agg'!$B$10:$B$36,SummaryTC_AP!$B60,'WOW PMPM &amp; Agg'!AF$10:AF$36)</f>
        <v>0</v>
      </c>
      <c r="AH60" s="114">
        <f>SUMIF('WOW PMPM &amp; Agg'!$B$10:$B$36,SummaryTC_AP!$B60,'WOW PMPM &amp; Agg'!AG$10:AG$36)</f>
        <v>0</v>
      </c>
      <c r="AI60" s="396"/>
    </row>
    <row r="61" spans="2:35" x14ac:dyDescent="0.2">
      <c r="B61" s="25" t="str">
        <f>'Summary TC'!B61</f>
        <v/>
      </c>
      <c r="C61" s="25">
        <f>'Summary TC'!C61</f>
        <v>0</v>
      </c>
      <c r="D61" s="59" t="str">
        <f>'Summary TC'!D61</f>
        <v/>
      </c>
      <c r="E61" s="113">
        <f>SUMIF('WOW PMPM &amp; Agg'!$B$10:$B$36,SummaryTC_AP!$B61,'WOW PMPM &amp; Agg'!D$10:D$36)</f>
        <v>0</v>
      </c>
      <c r="F61" s="114">
        <f>SUMIF('WOW PMPM &amp; Agg'!$B$10:$B$36,SummaryTC_AP!$B61,'WOW PMPM &amp; Agg'!E$10:E$36)</f>
        <v>0</v>
      </c>
      <c r="G61" s="114">
        <f>SUMIF('WOW PMPM &amp; Agg'!$B$10:$B$36,SummaryTC_AP!$B61,'WOW PMPM &amp; Agg'!F$10:F$36)</f>
        <v>0</v>
      </c>
      <c r="H61" s="114">
        <f>SUMIF('WOW PMPM &amp; Agg'!$B$10:$B$36,SummaryTC_AP!$B61,'WOW PMPM &amp; Agg'!G$10:G$36)</f>
        <v>0</v>
      </c>
      <c r="I61" s="114">
        <f>SUMIF('WOW PMPM &amp; Agg'!$B$10:$B$36,SummaryTC_AP!$B61,'WOW PMPM &amp; Agg'!H$10:H$36)</f>
        <v>0</v>
      </c>
      <c r="J61" s="114">
        <f>SUMIF('WOW PMPM &amp; Agg'!$B$10:$B$36,SummaryTC_AP!$B61,'WOW PMPM &amp; Agg'!I$10:I$36)</f>
        <v>0</v>
      </c>
      <c r="K61" s="114">
        <f>SUMIF('WOW PMPM &amp; Agg'!$B$10:$B$36,SummaryTC_AP!$B61,'WOW PMPM &amp; Agg'!J$10:J$36)</f>
        <v>0</v>
      </c>
      <c r="L61" s="114">
        <f>SUMIF('WOW PMPM &amp; Agg'!$B$10:$B$36,SummaryTC_AP!$B61,'WOW PMPM &amp; Agg'!K$10:K$36)</f>
        <v>0</v>
      </c>
      <c r="M61" s="114">
        <f>SUMIF('WOW PMPM &amp; Agg'!$B$10:$B$36,SummaryTC_AP!$B61,'WOW PMPM &amp; Agg'!L$10:L$36)</f>
        <v>0</v>
      </c>
      <c r="N61" s="114">
        <f>SUMIF('WOW PMPM &amp; Agg'!$B$10:$B$36,SummaryTC_AP!$B61,'WOW PMPM &amp; Agg'!M$10:M$36)</f>
        <v>0</v>
      </c>
      <c r="O61" s="114">
        <f>SUMIF('WOW PMPM &amp; Agg'!$B$10:$B$36,SummaryTC_AP!$B61,'WOW PMPM &amp; Agg'!N$10:N$36)</f>
        <v>0</v>
      </c>
      <c r="P61" s="114">
        <f>SUMIF('WOW PMPM &amp; Agg'!$B$10:$B$36,SummaryTC_AP!$B61,'WOW PMPM &amp; Agg'!O$10:O$36)</f>
        <v>0</v>
      </c>
      <c r="Q61" s="114">
        <f>SUMIF('WOW PMPM &amp; Agg'!$B$10:$B$36,SummaryTC_AP!$B61,'WOW PMPM &amp; Agg'!P$10:P$36)</f>
        <v>0</v>
      </c>
      <c r="R61" s="114">
        <f>SUMIF('WOW PMPM &amp; Agg'!$B$10:$B$36,SummaryTC_AP!$B61,'WOW PMPM &amp; Agg'!Q$10:Q$36)</f>
        <v>0</v>
      </c>
      <c r="S61" s="114">
        <f>SUMIF('WOW PMPM &amp; Agg'!$B$10:$B$36,SummaryTC_AP!$B61,'WOW PMPM &amp; Agg'!R$10:R$36)</f>
        <v>0</v>
      </c>
      <c r="T61" s="114">
        <f>SUMIF('WOW PMPM &amp; Agg'!$B$10:$B$36,SummaryTC_AP!$B61,'WOW PMPM &amp; Agg'!S$10:S$36)</f>
        <v>0</v>
      </c>
      <c r="U61" s="114">
        <f>SUMIF('WOW PMPM &amp; Agg'!$B$10:$B$36,SummaryTC_AP!$B61,'WOW PMPM &amp; Agg'!T$10:T$36)</f>
        <v>0</v>
      </c>
      <c r="V61" s="114">
        <f>SUMIF('WOW PMPM &amp; Agg'!$B$10:$B$36,SummaryTC_AP!$B61,'WOW PMPM &amp; Agg'!U$10:U$36)</f>
        <v>0</v>
      </c>
      <c r="W61" s="114">
        <f>SUMIF('WOW PMPM &amp; Agg'!$B$10:$B$36,SummaryTC_AP!$B61,'WOW PMPM &amp; Agg'!V$10:V$36)</f>
        <v>0</v>
      </c>
      <c r="X61" s="114">
        <f>SUMIF('WOW PMPM &amp; Agg'!$B$10:$B$36,SummaryTC_AP!$B61,'WOW PMPM &amp; Agg'!W$10:W$36)</f>
        <v>0</v>
      </c>
      <c r="Y61" s="114">
        <f>SUMIF('WOW PMPM &amp; Agg'!$B$10:$B$36,SummaryTC_AP!$B61,'WOW PMPM &amp; Agg'!X$10:X$36)</f>
        <v>0</v>
      </c>
      <c r="Z61" s="114">
        <f>SUMIF('WOW PMPM &amp; Agg'!$B$10:$B$36,SummaryTC_AP!$B61,'WOW PMPM &amp; Agg'!Y$10:Y$36)</f>
        <v>0</v>
      </c>
      <c r="AA61" s="114">
        <f>SUMIF('WOW PMPM &amp; Agg'!$B$10:$B$36,SummaryTC_AP!$B61,'WOW PMPM &amp; Agg'!Z$10:Z$36)</f>
        <v>0</v>
      </c>
      <c r="AB61" s="114">
        <f>SUMIF('WOW PMPM &amp; Agg'!$B$10:$B$36,SummaryTC_AP!$B61,'WOW PMPM &amp; Agg'!AA$10:AA$36)</f>
        <v>0</v>
      </c>
      <c r="AC61" s="114">
        <f>SUMIF('WOW PMPM &amp; Agg'!$B$10:$B$36,SummaryTC_AP!$B61,'WOW PMPM &amp; Agg'!AB$10:AB$36)</f>
        <v>0</v>
      </c>
      <c r="AD61" s="114">
        <f>SUMIF('WOW PMPM &amp; Agg'!$B$10:$B$36,SummaryTC_AP!$B61,'WOW PMPM &amp; Agg'!AC$10:AC$36)</f>
        <v>0</v>
      </c>
      <c r="AE61" s="114">
        <f>SUMIF('WOW PMPM &amp; Agg'!$B$10:$B$36,SummaryTC_AP!$B61,'WOW PMPM &amp; Agg'!AD$10:AD$36)</f>
        <v>0</v>
      </c>
      <c r="AF61" s="114">
        <f>SUMIF('WOW PMPM &amp; Agg'!$B$10:$B$36,SummaryTC_AP!$B61,'WOW PMPM &amp; Agg'!AE$10:AE$36)</f>
        <v>0</v>
      </c>
      <c r="AG61" s="114">
        <f>SUMIF('WOW PMPM &amp; Agg'!$B$10:$B$36,SummaryTC_AP!$B61,'WOW PMPM &amp; Agg'!AF$10:AF$36)</f>
        <v>0</v>
      </c>
      <c r="AH61" s="114">
        <f>SUMIF('WOW PMPM &amp; Agg'!$B$10:$B$36,SummaryTC_AP!$B61,'WOW PMPM &amp; Agg'!AG$10:AG$36)</f>
        <v>0</v>
      </c>
      <c r="AI61" s="396"/>
    </row>
    <row r="62" spans="2:35" x14ac:dyDescent="0.2">
      <c r="B62" s="25" t="str">
        <f>'Summary TC'!B62</f>
        <v/>
      </c>
      <c r="C62" s="25">
        <f>'Summary TC'!C62</f>
        <v>0</v>
      </c>
      <c r="D62" s="59" t="str">
        <f>'Summary TC'!D62</f>
        <v/>
      </c>
      <c r="E62" s="113">
        <f>SUMIF('WOW PMPM &amp; Agg'!$B$10:$B$36,SummaryTC_AP!$B62,'WOW PMPM &amp; Agg'!D$10:D$36)</f>
        <v>0</v>
      </c>
      <c r="F62" s="114">
        <f>SUMIF('WOW PMPM &amp; Agg'!$B$10:$B$36,SummaryTC_AP!$B62,'WOW PMPM &amp; Agg'!E$10:E$36)</f>
        <v>0</v>
      </c>
      <c r="G62" s="114">
        <f>SUMIF('WOW PMPM &amp; Agg'!$B$10:$B$36,SummaryTC_AP!$B62,'WOW PMPM &amp; Agg'!F$10:F$36)</f>
        <v>0</v>
      </c>
      <c r="H62" s="114">
        <f>SUMIF('WOW PMPM &amp; Agg'!$B$10:$B$36,SummaryTC_AP!$B62,'WOW PMPM &amp; Agg'!G$10:G$36)</f>
        <v>0</v>
      </c>
      <c r="I62" s="114">
        <f>SUMIF('WOW PMPM &amp; Agg'!$B$10:$B$36,SummaryTC_AP!$B62,'WOW PMPM &amp; Agg'!H$10:H$36)</f>
        <v>0</v>
      </c>
      <c r="J62" s="114">
        <f>SUMIF('WOW PMPM &amp; Agg'!$B$10:$B$36,SummaryTC_AP!$B62,'WOW PMPM &amp; Agg'!I$10:I$36)</f>
        <v>0</v>
      </c>
      <c r="K62" s="114">
        <f>SUMIF('WOW PMPM &amp; Agg'!$B$10:$B$36,SummaryTC_AP!$B62,'WOW PMPM &amp; Agg'!J$10:J$36)</f>
        <v>0</v>
      </c>
      <c r="L62" s="114">
        <f>SUMIF('WOW PMPM &amp; Agg'!$B$10:$B$36,SummaryTC_AP!$B62,'WOW PMPM &amp; Agg'!K$10:K$36)</f>
        <v>0</v>
      </c>
      <c r="M62" s="114">
        <f>SUMIF('WOW PMPM &amp; Agg'!$B$10:$B$36,SummaryTC_AP!$B62,'WOW PMPM &amp; Agg'!L$10:L$36)</f>
        <v>0</v>
      </c>
      <c r="N62" s="114">
        <f>SUMIF('WOW PMPM &amp; Agg'!$B$10:$B$36,SummaryTC_AP!$B62,'WOW PMPM &amp; Agg'!M$10:M$36)</f>
        <v>0</v>
      </c>
      <c r="O62" s="114">
        <f>SUMIF('WOW PMPM &amp; Agg'!$B$10:$B$36,SummaryTC_AP!$B62,'WOW PMPM &amp; Agg'!N$10:N$36)</f>
        <v>0</v>
      </c>
      <c r="P62" s="114">
        <f>SUMIF('WOW PMPM &amp; Agg'!$B$10:$B$36,SummaryTC_AP!$B62,'WOW PMPM &amp; Agg'!O$10:O$36)</f>
        <v>0</v>
      </c>
      <c r="Q62" s="114">
        <f>SUMIF('WOW PMPM &amp; Agg'!$B$10:$B$36,SummaryTC_AP!$B62,'WOW PMPM &amp; Agg'!P$10:P$36)</f>
        <v>0</v>
      </c>
      <c r="R62" s="114">
        <f>SUMIF('WOW PMPM &amp; Agg'!$B$10:$B$36,SummaryTC_AP!$B62,'WOW PMPM &amp; Agg'!Q$10:Q$36)</f>
        <v>0</v>
      </c>
      <c r="S62" s="114">
        <f>SUMIF('WOW PMPM &amp; Agg'!$B$10:$B$36,SummaryTC_AP!$B62,'WOW PMPM &amp; Agg'!R$10:R$36)</f>
        <v>0</v>
      </c>
      <c r="T62" s="114">
        <f>SUMIF('WOW PMPM &amp; Agg'!$B$10:$B$36,SummaryTC_AP!$B62,'WOW PMPM &amp; Agg'!S$10:S$36)</f>
        <v>0</v>
      </c>
      <c r="U62" s="114">
        <f>SUMIF('WOW PMPM &amp; Agg'!$B$10:$B$36,SummaryTC_AP!$B62,'WOW PMPM &amp; Agg'!T$10:T$36)</f>
        <v>0</v>
      </c>
      <c r="V62" s="114">
        <f>SUMIF('WOW PMPM &amp; Agg'!$B$10:$B$36,SummaryTC_AP!$B62,'WOW PMPM &amp; Agg'!U$10:U$36)</f>
        <v>0</v>
      </c>
      <c r="W62" s="114">
        <f>SUMIF('WOW PMPM &amp; Agg'!$B$10:$B$36,SummaryTC_AP!$B62,'WOW PMPM &amp; Agg'!V$10:V$36)</f>
        <v>0</v>
      </c>
      <c r="X62" s="114">
        <f>SUMIF('WOW PMPM &amp; Agg'!$B$10:$B$36,SummaryTC_AP!$B62,'WOW PMPM &amp; Agg'!W$10:W$36)</f>
        <v>0</v>
      </c>
      <c r="Y62" s="114">
        <f>SUMIF('WOW PMPM &amp; Agg'!$B$10:$B$36,SummaryTC_AP!$B62,'WOW PMPM &amp; Agg'!X$10:X$36)</f>
        <v>0</v>
      </c>
      <c r="Z62" s="114">
        <f>SUMIF('WOW PMPM &amp; Agg'!$B$10:$B$36,SummaryTC_AP!$B62,'WOW PMPM &amp; Agg'!Y$10:Y$36)</f>
        <v>0</v>
      </c>
      <c r="AA62" s="114">
        <f>SUMIF('WOW PMPM &amp; Agg'!$B$10:$B$36,SummaryTC_AP!$B62,'WOW PMPM &amp; Agg'!Z$10:Z$36)</f>
        <v>0</v>
      </c>
      <c r="AB62" s="114">
        <f>SUMIF('WOW PMPM &amp; Agg'!$B$10:$B$36,SummaryTC_AP!$B62,'WOW PMPM &amp; Agg'!AA$10:AA$36)</f>
        <v>0</v>
      </c>
      <c r="AC62" s="114">
        <f>SUMIF('WOW PMPM &amp; Agg'!$B$10:$B$36,SummaryTC_AP!$B62,'WOW PMPM &amp; Agg'!AB$10:AB$36)</f>
        <v>0</v>
      </c>
      <c r="AD62" s="114">
        <f>SUMIF('WOW PMPM &amp; Agg'!$B$10:$B$36,SummaryTC_AP!$B62,'WOW PMPM &amp; Agg'!AC$10:AC$36)</f>
        <v>0</v>
      </c>
      <c r="AE62" s="114">
        <f>SUMIF('WOW PMPM &amp; Agg'!$B$10:$B$36,SummaryTC_AP!$B62,'WOW PMPM &amp; Agg'!AD$10:AD$36)</f>
        <v>0</v>
      </c>
      <c r="AF62" s="114">
        <f>SUMIF('WOW PMPM &amp; Agg'!$B$10:$B$36,SummaryTC_AP!$B62,'WOW PMPM &amp; Agg'!AE$10:AE$36)</f>
        <v>0</v>
      </c>
      <c r="AG62" s="114">
        <f>SUMIF('WOW PMPM &amp; Agg'!$B$10:$B$36,SummaryTC_AP!$B62,'WOW PMPM &amp; Agg'!AF$10:AF$36)</f>
        <v>0</v>
      </c>
      <c r="AH62" s="114">
        <f>SUMIF('WOW PMPM &amp; Agg'!$B$10:$B$36,SummaryTC_AP!$B62,'WOW PMPM &amp; Agg'!AG$10:AG$36)</f>
        <v>0</v>
      </c>
      <c r="AI62" s="396"/>
    </row>
    <row r="63" spans="2:35" x14ac:dyDescent="0.2">
      <c r="B63" s="25">
        <f>'Summary TC'!B63</f>
        <v>0</v>
      </c>
      <c r="C63" s="25">
        <f>'Summary TC'!C63</f>
        <v>0</v>
      </c>
      <c r="D63" s="59">
        <f>'Summary TC'!D63</f>
        <v>0</v>
      </c>
      <c r="E63" s="113">
        <f>SUMIF('WOW PMPM &amp; Agg'!$B$10:$B$36,SummaryTC_AP!$B63,'WOW PMPM &amp; Agg'!D$10:D$36)</f>
        <v>0</v>
      </c>
      <c r="F63" s="114">
        <f>SUMIF('WOW PMPM &amp; Agg'!$B$10:$B$36,SummaryTC_AP!$B63,'WOW PMPM &amp; Agg'!E$10:E$36)</f>
        <v>0</v>
      </c>
      <c r="G63" s="114">
        <f>SUMIF('WOW PMPM &amp; Agg'!$B$10:$B$36,SummaryTC_AP!$B63,'WOW PMPM &amp; Agg'!F$10:F$36)</f>
        <v>0</v>
      </c>
      <c r="H63" s="114">
        <f>SUMIF('WOW PMPM &amp; Agg'!$B$10:$B$36,SummaryTC_AP!$B63,'WOW PMPM &amp; Agg'!G$10:G$36)</f>
        <v>0</v>
      </c>
      <c r="I63" s="114">
        <f>SUMIF('WOW PMPM &amp; Agg'!$B$10:$B$36,SummaryTC_AP!$B63,'WOW PMPM &amp; Agg'!H$10:H$36)</f>
        <v>0</v>
      </c>
      <c r="J63" s="114">
        <f>SUMIF('WOW PMPM &amp; Agg'!$B$10:$B$36,SummaryTC_AP!$B63,'WOW PMPM &amp; Agg'!I$10:I$36)</f>
        <v>0</v>
      </c>
      <c r="K63" s="114">
        <f>SUMIF('WOW PMPM &amp; Agg'!$B$10:$B$36,SummaryTC_AP!$B63,'WOW PMPM &amp; Agg'!J$10:J$36)</f>
        <v>0</v>
      </c>
      <c r="L63" s="114">
        <f>SUMIF('WOW PMPM &amp; Agg'!$B$10:$B$36,SummaryTC_AP!$B63,'WOW PMPM &amp; Agg'!K$10:K$36)</f>
        <v>0</v>
      </c>
      <c r="M63" s="114">
        <f>SUMIF('WOW PMPM &amp; Agg'!$B$10:$B$36,SummaryTC_AP!$B63,'WOW PMPM &amp; Agg'!L$10:L$36)</f>
        <v>0</v>
      </c>
      <c r="N63" s="114">
        <f>SUMIF('WOW PMPM &amp; Agg'!$B$10:$B$36,SummaryTC_AP!$B63,'WOW PMPM &amp; Agg'!M$10:M$36)</f>
        <v>0</v>
      </c>
      <c r="O63" s="114">
        <f>SUMIF('WOW PMPM &amp; Agg'!$B$10:$B$36,SummaryTC_AP!$B63,'WOW PMPM &amp; Agg'!N$10:N$36)</f>
        <v>0</v>
      </c>
      <c r="P63" s="114">
        <f>SUMIF('WOW PMPM &amp; Agg'!$B$10:$B$36,SummaryTC_AP!$B63,'WOW PMPM &amp; Agg'!O$10:O$36)</f>
        <v>0</v>
      </c>
      <c r="Q63" s="114">
        <f>SUMIF('WOW PMPM &amp; Agg'!$B$10:$B$36,SummaryTC_AP!$B63,'WOW PMPM &amp; Agg'!P$10:P$36)</f>
        <v>0</v>
      </c>
      <c r="R63" s="114">
        <f>SUMIF('WOW PMPM &amp; Agg'!$B$10:$B$36,SummaryTC_AP!$B63,'WOW PMPM &amp; Agg'!Q$10:Q$36)</f>
        <v>0</v>
      </c>
      <c r="S63" s="114">
        <f>SUMIF('WOW PMPM &amp; Agg'!$B$10:$B$36,SummaryTC_AP!$B63,'WOW PMPM &amp; Agg'!R$10:R$36)</f>
        <v>0</v>
      </c>
      <c r="T63" s="114">
        <f>SUMIF('WOW PMPM &amp; Agg'!$B$10:$B$36,SummaryTC_AP!$B63,'WOW PMPM &amp; Agg'!S$10:S$36)</f>
        <v>0</v>
      </c>
      <c r="U63" s="114">
        <f>SUMIF('WOW PMPM &amp; Agg'!$B$10:$B$36,SummaryTC_AP!$B63,'WOW PMPM &amp; Agg'!T$10:T$36)</f>
        <v>0</v>
      </c>
      <c r="V63" s="114">
        <f>SUMIF('WOW PMPM &amp; Agg'!$B$10:$B$36,SummaryTC_AP!$B63,'WOW PMPM &amp; Agg'!U$10:U$36)</f>
        <v>0</v>
      </c>
      <c r="W63" s="114">
        <f>SUMIF('WOW PMPM &amp; Agg'!$B$10:$B$36,SummaryTC_AP!$B63,'WOW PMPM &amp; Agg'!V$10:V$36)</f>
        <v>0</v>
      </c>
      <c r="X63" s="114">
        <f>SUMIF('WOW PMPM &amp; Agg'!$B$10:$B$36,SummaryTC_AP!$B63,'WOW PMPM &amp; Agg'!W$10:W$36)</f>
        <v>0</v>
      </c>
      <c r="Y63" s="114">
        <f>SUMIF('WOW PMPM &amp; Agg'!$B$10:$B$36,SummaryTC_AP!$B63,'WOW PMPM &amp; Agg'!X$10:X$36)</f>
        <v>0</v>
      </c>
      <c r="Z63" s="114">
        <f>SUMIF('WOW PMPM &amp; Agg'!$B$10:$B$36,SummaryTC_AP!$B63,'WOW PMPM &amp; Agg'!Y$10:Y$36)</f>
        <v>0</v>
      </c>
      <c r="AA63" s="114">
        <f>SUMIF('WOW PMPM &amp; Agg'!$B$10:$B$36,SummaryTC_AP!$B63,'WOW PMPM &amp; Agg'!Z$10:Z$36)</f>
        <v>0</v>
      </c>
      <c r="AB63" s="114">
        <f>SUMIF('WOW PMPM &amp; Agg'!$B$10:$B$36,SummaryTC_AP!$B63,'WOW PMPM &amp; Agg'!AA$10:AA$36)</f>
        <v>0</v>
      </c>
      <c r="AC63" s="114">
        <f>SUMIF('WOW PMPM &amp; Agg'!$B$10:$B$36,SummaryTC_AP!$B63,'WOW PMPM &amp; Agg'!AB$10:AB$36)</f>
        <v>0</v>
      </c>
      <c r="AD63" s="114">
        <f>SUMIF('WOW PMPM &amp; Agg'!$B$10:$B$36,SummaryTC_AP!$B63,'WOW PMPM &amp; Agg'!AC$10:AC$36)</f>
        <v>0</v>
      </c>
      <c r="AE63" s="114">
        <f>SUMIF('WOW PMPM &amp; Agg'!$B$10:$B$36,SummaryTC_AP!$B63,'WOW PMPM &amp; Agg'!AD$10:AD$36)</f>
        <v>0</v>
      </c>
      <c r="AF63" s="114">
        <f>SUMIF('WOW PMPM &amp; Agg'!$B$10:$B$36,SummaryTC_AP!$B63,'WOW PMPM &amp; Agg'!AE$10:AE$36)</f>
        <v>0</v>
      </c>
      <c r="AG63" s="114">
        <f>SUMIF('WOW PMPM &amp; Agg'!$B$10:$B$36,SummaryTC_AP!$B63,'WOW PMPM &amp; Agg'!AF$10:AF$36)</f>
        <v>0</v>
      </c>
      <c r="AH63" s="114">
        <f>SUMIF('WOW PMPM &amp; Agg'!$B$10:$B$36,SummaryTC_AP!$B63,'WOW PMPM &amp; Agg'!AG$10:AG$36)</f>
        <v>0</v>
      </c>
      <c r="AI63" s="396"/>
    </row>
    <row r="64" spans="2:35" x14ac:dyDescent="0.2">
      <c r="B64" s="25" t="str">
        <f>'Summary TC'!B64</f>
        <v>Medicaid Aggregate - WOW only</v>
      </c>
      <c r="C64" s="25">
        <f>'Summary TC'!C64</f>
        <v>0</v>
      </c>
      <c r="D64" s="59" t="str">
        <f>'Summary TC'!D64</f>
        <v/>
      </c>
      <c r="E64" s="113">
        <f>SUMIF('WOW PMPM &amp; Agg'!$B$10:$B$36,SummaryTC_AP!$B64,'WOW PMPM &amp; Agg'!D$10:D$36)</f>
        <v>0</v>
      </c>
      <c r="F64" s="114">
        <f>SUMIF('WOW PMPM &amp; Agg'!$B$10:$B$36,SummaryTC_AP!$B64,'WOW PMPM &amp; Agg'!E$10:E$36)</f>
        <v>0</v>
      </c>
      <c r="G64" s="114">
        <f>SUMIF('WOW PMPM &amp; Agg'!$B$10:$B$36,SummaryTC_AP!$B64,'WOW PMPM &amp; Agg'!F$10:F$36)</f>
        <v>0</v>
      </c>
      <c r="H64" s="114">
        <f>SUMIF('WOW PMPM &amp; Agg'!$B$10:$B$36,SummaryTC_AP!$B64,'WOW PMPM &amp; Agg'!G$10:G$36)</f>
        <v>0</v>
      </c>
      <c r="I64" s="114">
        <f>SUMIF('WOW PMPM &amp; Agg'!$B$10:$B$36,SummaryTC_AP!$B64,'WOW PMPM &amp; Agg'!H$10:H$36)</f>
        <v>0</v>
      </c>
      <c r="J64" s="114">
        <f>SUMIF('WOW PMPM &amp; Agg'!$B$10:$B$36,SummaryTC_AP!$B64,'WOW PMPM &amp; Agg'!I$10:I$36)</f>
        <v>0</v>
      </c>
      <c r="K64" s="114">
        <f>SUMIF('WOW PMPM &amp; Agg'!$B$10:$B$36,SummaryTC_AP!$B64,'WOW PMPM &amp; Agg'!J$10:J$36)</f>
        <v>0</v>
      </c>
      <c r="L64" s="114">
        <f>SUMIF('WOW PMPM &amp; Agg'!$B$10:$B$36,SummaryTC_AP!$B64,'WOW PMPM &amp; Agg'!K$10:K$36)</f>
        <v>0</v>
      </c>
      <c r="M64" s="114">
        <f>SUMIF('WOW PMPM &amp; Agg'!$B$10:$B$36,SummaryTC_AP!$B64,'WOW PMPM &amp; Agg'!L$10:L$36)</f>
        <v>0</v>
      </c>
      <c r="N64" s="114">
        <f>SUMIF('WOW PMPM &amp; Agg'!$B$10:$B$36,SummaryTC_AP!$B64,'WOW PMPM &amp; Agg'!M$10:M$36)</f>
        <v>0</v>
      </c>
      <c r="O64" s="114">
        <f>SUMIF('WOW PMPM &amp; Agg'!$B$10:$B$36,SummaryTC_AP!$B64,'WOW PMPM &amp; Agg'!N$10:N$36)</f>
        <v>0</v>
      </c>
      <c r="P64" s="114">
        <f>SUMIF('WOW PMPM &amp; Agg'!$B$10:$B$36,SummaryTC_AP!$B64,'WOW PMPM &amp; Agg'!O$10:O$36)</f>
        <v>0</v>
      </c>
      <c r="Q64" s="114">
        <f>SUMIF('WOW PMPM &amp; Agg'!$B$10:$B$36,SummaryTC_AP!$B64,'WOW PMPM &amp; Agg'!P$10:P$36)</f>
        <v>0</v>
      </c>
      <c r="R64" s="114">
        <f>SUMIF('WOW PMPM &amp; Agg'!$B$10:$B$36,SummaryTC_AP!$B64,'WOW PMPM &amp; Agg'!Q$10:Q$36)</f>
        <v>0</v>
      </c>
      <c r="S64" s="114">
        <f>SUMIF('WOW PMPM &amp; Agg'!$B$10:$B$36,SummaryTC_AP!$B64,'WOW PMPM &amp; Agg'!R$10:R$36)</f>
        <v>0</v>
      </c>
      <c r="T64" s="114">
        <f>SUMIF('WOW PMPM &amp; Agg'!$B$10:$B$36,SummaryTC_AP!$B64,'WOW PMPM &amp; Agg'!S$10:S$36)</f>
        <v>0</v>
      </c>
      <c r="U64" s="114">
        <f>SUMIF('WOW PMPM &amp; Agg'!$B$10:$B$36,SummaryTC_AP!$B64,'WOW PMPM &amp; Agg'!T$10:T$36)</f>
        <v>0</v>
      </c>
      <c r="V64" s="114">
        <f>SUMIF('WOW PMPM &amp; Agg'!$B$10:$B$36,SummaryTC_AP!$B64,'WOW PMPM &amp; Agg'!U$10:U$36)</f>
        <v>0</v>
      </c>
      <c r="W64" s="114">
        <f>SUMIF('WOW PMPM &amp; Agg'!$B$10:$B$36,SummaryTC_AP!$B64,'WOW PMPM &amp; Agg'!V$10:V$36)</f>
        <v>0</v>
      </c>
      <c r="X64" s="114">
        <f>SUMIF('WOW PMPM &amp; Agg'!$B$10:$B$36,SummaryTC_AP!$B64,'WOW PMPM &amp; Agg'!W$10:W$36)</f>
        <v>0</v>
      </c>
      <c r="Y64" s="114">
        <f>SUMIF('WOW PMPM &amp; Agg'!$B$10:$B$36,SummaryTC_AP!$B64,'WOW PMPM &amp; Agg'!X$10:X$36)</f>
        <v>0</v>
      </c>
      <c r="Z64" s="114">
        <f>SUMIF('WOW PMPM &amp; Agg'!$B$10:$B$36,SummaryTC_AP!$B64,'WOW PMPM &amp; Agg'!Y$10:Y$36)</f>
        <v>0</v>
      </c>
      <c r="AA64" s="114">
        <f>SUMIF('WOW PMPM &amp; Agg'!$B$10:$B$36,SummaryTC_AP!$B64,'WOW PMPM &amp; Agg'!Z$10:Z$36)</f>
        <v>0</v>
      </c>
      <c r="AB64" s="114">
        <f>SUMIF('WOW PMPM &amp; Agg'!$B$10:$B$36,SummaryTC_AP!$B64,'WOW PMPM &amp; Agg'!AA$10:AA$36)</f>
        <v>0</v>
      </c>
      <c r="AC64" s="114">
        <f>SUMIF('WOW PMPM &amp; Agg'!$B$10:$B$36,SummaryTC_AP!$B64,'WOW PMPM &amp; Agg'!AB$10:AB$36)</f>
        <v>0</v>
      </c>
      <c r="AD64" s="114">
        <f>SUMIF('WOW PMPM &amp; Agg'!$B$10:$B$36,SummaryTC_AP!$B64,'WOW PMPM &amp; Agg'!AC$10:AC$36)</f>
        <v>0</v>
      </c>
      <c r="AE64" s="114">
        <f>SUMIF('WOW PMPM &amp; Agg'!$B$10:$B$36,SummaryTC_AP!$B64,'WOW PMPM &amp; Agg'!AD$10:AD$36)</f>
        <v>0</v>
      </c>
      <c r="AF64" s="114">
        <f>SUMIF('WOW PMPM &amp; Agg'!$B$10:$B$36,SummaryTC_AP!$B64,'WOW PMPM &amp; Agg'!AE$10:AE$36)</f>
        <v>0</v>
      </c>
      <c r="AG64" s="114">
        <f>SUMIF('WOW PMPM &amp; Agg'!$B$10:$B$36,SummaryTC_AP!$B64,'WOW PMPM &amp; Agg'!AF$10:AF$36)</f>
        <v>0</v>
      </c>
      <c r="AH64" s="114">
        <f>SUMIF('WOW PMPM &amp; Agg'!$B$10:$B$36,SummaryTC_AP!$B64,'WOW PMPM &amp; Agg'!AG$10:AG$36)</f>
        <v>0</v>
      </c>
      <c r="AI64" s="396"/>
    </row>
    <row r="65" spans="2:35" x14ac:dyDescent="0.2">
      <c r="B65" s="25" t="str">
        <f>'Summary TC'!B65</f>
        <v/>
      </c>
      <c r="C65" s="25">
        <f>'Summary TC'!C65</f>
        <v>0</v>
      </c>
      <c r="D65" s="59" t="str">
        <f>'Summary TC'!D65</f>
        <v/>
      </c>
      <c r="E65" s="113">
        <f>SUMIF('WOW PMPM &amp; Agg'!$B$10:$B$36,SummaryTC_AP!$B65,'WOW PMPM &amp; Agg'!D$10:D$36)</f>
        <v>0</v>
      </c>
      <c r="F65" s="114">
        <f>SUMIF('WOW PMPM &amp; Agg'!$B$10:$B$36,SummaryTC_AP!$B65,'WOW PMPM &amp; Agg'!E$10:E$36)</f>
        <v>0</v>
      </c>
      <c r="G65" s="114">
        <f>SUMIF('WOW PMPM &amp; Agg'!$B$10:$B$36,SummaryTC_AP!$B65,'WOW PMPM &amp; Agg'!F$10:F$36)</f>
        <v>0</v>
      </c>
      <c r="H65" s="114">
        <f>SUMIF('WOW PMPM &amp; Agg'!$B$10:$B$36,SummaryTC_AP!$B65,'WOW PMPM &amp; Agg'!G$10:G$36)</f>
        <v>0</v>
      </c>
      <c r="I65" s="114">
        <f>SUMIF('WOW PMPM &amp; Agg'!$B$10:$B$36,SummaryTC_AP!$B65,'WOW PMPM &amp; Agg'!H$10:H$36)</f>
        <v>0</v>
      </c>
      <c r="J65" s="114">
        <f>SUMIF('WOW PMPM &amp; Agg'!$B$10:$B$36,SummaryTC_AP!$B65,'WOW PMPM &amp; Agg'!I$10:I$36)</f>
        <v>0</v>
      </c>
      <c r="K65" s="114">
        <f>SUMIF('WOW PMPM &amp; Agg'!$B$10:$B$36,SummaryTC_AP!$B65,'WOW PMPM &amp; Agg'!J$10:J$36)</f>
        <v>0</v>
      </c>
      <c r="L65" s="114">
        <f>SUMIF('WOW PMPM &amp; Agg'!$B$10:$B$36,SummaryTC_AP!$B65,'WOW PMPM &amp; Agg'!K$10:K$36)</f>
        <v>0</v>
      </c>
      <c r="M65" s="114">
        <f>SUMIF('WOW PMPM &amp; Agg'!$B$10:$B$36,SummaryTC_AP!$B65,'WOW PMPM &amp; Agg'!L$10:L$36)</f>
        <v>0</v>
      </c>
      <c r="N65" s="114">
        <f>SUMIF('WOW PMPM &amp; Agg'!$B$10:$B$36,SummaryTC_AP!$B65,'WOW PMPM &amp; Agg'!M$10:M$36)</f>
        <v>0</v>
      </c>
      <c r="O65" s="114">
        <f>SUMIF('WOW PMPM &amp; Agg'!$B$10:$B$36,SummaryTC_AP!$B65,'WOW PMPM &amp; Agg'!N$10:N$36)</f>
        <v>0</v>
      </c>
      <c r="P65" s="114">
        <f>SUMIF('WOW PMPM &amp; Agg'!$B$10:$B$36,SummaryTC_AP!$B65,'WOW PMPM &amp; Agg'!O$10:O$36)</f>
        <v>0</v>
      </c>
      <c r="Q65" s="114">
        <f>SUMIF('WOW PMPM &amp; Agg'!$B$10:$B$36,SummaryTC_AP!$B65,'WOW PMPM &amp; Agg'!P$10:P$36)</f>
        <v>0</v>
      </c>
      <c r="R65" s="114">
        <f>SUMIF('WOW PMPM &amp; Agg'!$B$10:$B$36,SummaryTC_AP!$B65,'WOW PMPM &amp; Agg'!Q$10:Q$36)</f>
        <v>0</v>
      </c>
      <c r="S65" s="114">
        <f>SUMIF('WOW PMPM &amp; Agg'!$B$10:$B$36,SummaryTC_AP!$B65,'WOW PMPM &amp; Agg'!R$10:R$36)</f>
        <v>0</v>
      </c>
      <c r="T65" s="114">
        <f>SUMIF('WOW PMPM &amp; Agg'!$B$10:$B$36,SummaryTC_AP!$B65,'WOW PMPM &amp; Agg'!S$10:S$36)</f>
        <v>0</v>
      </c>
      <c r="U65" s="114">
        <f>SUMIF('WOW PMPM &amp; Agg'!$B$10:$B$36,SummaryTC_AP!$B65,'WOW PMPM &amp; Agg'!T$10:T$36)</f>
        <v>0</v>
      </c>
      <c r="V65" s="114">
        <f>SUMIF('WOW PMPM &amp; Agg'!$B$10:$B$36,SummaryTC_AP!$B65,'WOW PMPM &amp; Agg'!U$10:U$36)</f>
        <v>0</v>
      </c>
      <c r="W65" s="114">
        <f>SUMIF('WOW PMPM &amp; Agg'!$B$10:$B$36,SummaryTC_AP!$B65,'WOW PMPM &amp; Agg'!V$10:V$36)</f>
        <v>0</v>
      </c>
      <c r="X65" s="114">
        <f>SUMIF('WOW PMPM &amp; Agg'!$B$10:$B$36,SummaryTC_AP!$B65,'WOW PMPM &amp; Agg'!W$10:W$36)</f>
        <v>0</v>
      </c>
      <c r="Y65" s="114">
        <f>SUMIF('WOW PMPM &amp; Agg'!$B$10:$B$36,SummaryTC_AP!$B65,'WOW PMPM &amp; Agg'!X$10:X$36)</f>
        <v>0</v>
      </c>
      <c r="Z65" s="114">
        <f>SUMIF('WOW PMPM &amp; Agg'!$B$10:$B$36,SummaryTC_AP!$B65,'WOW PMPM &amp; Agg'!Y$10:Y$36)</f>
        <v>0</v>
      </c>
      <c r="AA65" s="114">
        <f>SUMIF('WOW PMPM &amp; Agg'!$B$10:$B$36,SummaryTC_AP!$B65,'WOW PMPM &amp; Agg'!Z$10:Z$36)</f>
        <v>0</v>
      </c>
      <c r="AB65" s="114">
        <f>SUMIF('WOW PMPM &amp; Agg'!$B$10:$B$36,SummaryTC_AP!$B65,'WOW PMPM &amp; Agg'!AA$10:AA$36)</f>
        <v>0</v>
      </c>
      <c r="AC65" s="114">
        <f>SUMIF('WOW PMPM &amp; Agg'!$B$10:$B$36,SummaryTC_AP!$B65,'WOW PMPM &amp; Agg'!AB$10:AB$36)</f>
        <v>0</v>
      </c>
      <c r="AD65" s="114">
        <f>SUMIF('WOW PMPM &amp; Agg'!$B$10:$B$36,SummaryTC_AP!$B65,'WOW PMPM &amp; Agg'!AC$10:AC$36)</f>
        <v>0</v>
      </c>
      <c r="AE65" s="114">
        <f>SUMIF('WOW PMPM &amp; Agg'!$B$10:$B$36,SummaryTC_AP!$B65,'WOW PMPM &amp; Agg'!AD$10:AD$36)</f>
        <v>0</v>
      </c>
      <c r="AF65" s="114">
        <f>SUMIF('WOW PMPM &amp; Agg'!$B$10:$B$36,SummaryTC_AP!$B65,'WOW PMPM &amp; Agg'!AE$10:AE$36)</f>
        <v>0</v>
      </c>
      <c r="AG65" s="114">
        <f>SUMIF('WOW PMPM &amp; Agg'!$B$10:$B$36,SummaryTC_AP!$B65,'WOW PMPM &amp; Agg'!AF$10:AF$36)</f>
        <v>0</v>
      </c>
      <c r="AH65" s="114">
        <f>SUMIF('WOW PMPM &amp; Agg'!$B$10:$B$36,SummaryTC_AP!$B65,'WOW PMPM &amp; Agg'!AG$10:AG$36)</f>
        <v>0</v>
      </c>
      <c r="AI65" s="396"/>
    </row>
    <row r="66" spans="2:35" x14ac:dyDescent="0.2">
      <c r="B66" s="25" t="str">
        <f>'Summary TC'!B66</f>
        <v/>
      </c>
      <c r="C66" s="25">
        <f>'Summary TC'!C66</f>
        <v>0</v>
      </c>
      <c r="D66" s="59" t="str">
        <f>'Summary TC'!D66</f>
        <v/>
      </c>
      <c r="E66" s="113">
        <f>SUMIF('WOW PMPM &amp; Agg'!$B$10:$B$36,SummaryTC_AP!$B66,'WOW PMPM &amp; Agg'!D$10:D$36)</f>
        <v>0</v>
      </c>
      <c r="F66" s="114">
        <f>SUMIF('WOW PMPM &amp; Agg'!$B$10:$B$36,SummaryTC_AP!$B66,'WOW PMPM &amp; Agg'!E$10:E$36)</f>
        <v>0</v>
      </c>
      <c r="G66" s="114">
        <f>SUMIF('WOW PMPM &amp; Agg'!$B$10:$B$36,SummaryTC_AP!$B66,'WOW PMPM &amp; Agg'!F$10:F$36)</f>
        <v>0</v>
      </c>
      <c r="H66" s="114">
        <f>SUMIF('WOW PMPM &amp; Agg'!$B$10:$B$36,SummaryTC_AP!$B66,'WOW PMPM &amp; Agg'!G$10:G$36)</f>
        <v>0</v>
      </c>
      <c r="I66" s="114">
        <f>SUMIF('WOW PMPM &amp; Agg'!$B$10:$B$36,SummaryTC_AP!$B66,'WOW PMPM &amp; Agg'!H$10:H$36)</f>
        <v>0</v>
      </c>
      <c r="J66" s="114">
        <f>SUMIF('WOW PMPM &amp; Agg'!$B$10:$B$36,SummaryTC_AP!$B66,'WOW PMPM &amp; Agg'!I$10:I$36)</f>
        <v>0</v>
      </c>
      <c r="K66" s="114">
        <f>SUMIF('WOW PMPM &amp; Agg'!$B$10:$B$36,SummaryTC_AP!$B66,'WOW PMPM &amp; Agg'!J$10:J$36)</f>
        <v>0</v>
      </c>
      <c r="L66" s="114">
        <f>SUMIF('WOW PMPM &amp; Agg'!$B$10:$B$36,SummaryTC_AP!$B66,'WOW PMPM &amp; Agg'!K$10:K$36)</f>
        <v>0</v>
      </c>
      <c r="M66" s="114">
        <f>SUMIF('WOW PMPM &amp; Agg'!$B$10:$B$36,SummaryTC_AP!$B66,'WOW PMPM &amp; Agg'!L$10:L$36)</f>
        <v>0</v>
      </c>
      <c r="N66" s="114">
        <f>SUMIF('WOW PMPM &amp; Agg'!$B$10:$B$36,SummaryTC_AP!$B66,'WOW PMPM &amp; Agg'!M$10:M$36)</f>
        <v>0</v>
      </c>
      <c r="O66" s="114">
        <f>SUMIF('WOW PMPM &amp; Agg'!$B$10:$B$36,SummaryTC_AP!$B66,'WOW PMPM &amp; Agg'!N$10:N$36)</f>
        <v>0</v>
      </c>
      <c r="P66" s="114">
        <f>SUMIF('WOW PMPM &amp; Agg'!$B$10:$B$36,SummaryTC_AP!$B66,'WOW PMPM &amp; Agg'!O$10:O$36)</f>
        <v>0</v>
      </c>
      <c r="Q66" s="114">
        <f>SUMIF('WOW PMPM &amp; Agg'!$B$10:$B$36,SummaryTC_AP!$B66,'WOW PMPM &amp; Agg'!P$10:P$36)</f>
        <v>0</v>
      </c>
      <c r="R66" s="114">
        <f>SUMIF('WOW PMPM &amp; Agg'!$B$10:$B$36,SummaryTC_AP!$B66,'WOW PMPM &amp; Agg'!Q$10:Q$36)</f>
        <v>0</v>
      </c>
      <c r="S66" s="114">
        <f>SUMIF('WOW PMPM &amp; Agg'!$B$10:$B$36,SummaryTC_AP!$B66,'WOW PMPM &amp; Agg'!R$10:R$36)</f>
        <v>0</v>
      </c>
      <c r="T66" s="114">
        <f>SUMIF('WOW PMPM &amp; Agg'!$B$10:$B$36,SummaryTC_AP!$B66,'WOW PMPM &amp; Agg'!S$10:S$36)</f>
        <v>0</v>
      </c>
      <c r="U66" s="114">
        <f>SUMIF('WOW PMPM &amp; Agg'!$B$10:$B$36,SummaryTC_AP!$B66,'WOW PMPM &amp; Agg'!T$10:T$36)</f>
        <v>0</v>
      </c>
      <c r="V66" s="114">
        <f>SUMIF('WOW PMPM &amp; Agg'!$B$10:$B$36,SummaryTC_AP!$B66,'WOW PMPM &amp; Agg'!U$10:U$36)</f>
        <v>0</v>
      </c>
      <c r="W66" s="114">
        <f>SUMIF('WOW PMPM &amp; Agg'!$B$10:$B$36,SummaryTC_AP!$B66,'WOW PMPM &amp; Agg'!V$10:V$36)</f>
        <v>0</v>
      </c>
      <c r="X66" s="114">
        <f>SUMIF('WOW PMPM &amp; Agg'!$B$10:$B$36,SummaryTC_AP!$B66,'WOW PMPM &amp; Agg'!W$10:W$36)</f>
        <v>0</v>
      </c>
      <c r="Y66" s="114">
        <f>SUMIF('WOW PMPM &amp; Agg'!$B$10:$B$36,SummaryTC_AP!$B66,'WOW PMPM &amp; Agg'!X$10:X$36)</f>
        <v>0</v>
      </c>
      <c r="Z66" s="114">
        <f>SUMIF('WOW PMPM &amp; Agg'!$B$10:$B$36,SummaryTC_AP!$B66,'WOW PMPM &amp; Agg'!Y$10:Y$36)</f>
        <v>0</v>
      </c>
      <c r="AA66" s="114">
        <f>SUMIF('WOW PMPM &amp; Agg'!$B$10:$B$36,SummaryTC_AP!$B66,'WOW PMPM &amp; Agg'!Z$10:Z$36)</f>
        <v>0</v>
      </c>
      <c r="AB66" s="114">
        <f>SUMIF('WOW PMPM &amp; Agg'!$B$10:$B$36,SummaryTC_AP!$B66,'WOW PMPM &amp; Agg'!AA$10:AA$36)</f>
        <v>0</v>
      </c>
      <c r="AC66" s="114">
        <f>SUMIF('WOW PMPM &amp; Agg'!$B$10:$B$36,SummaryTC_AP!$B66,'WOW PMPM &amp; Agg'!AB$10:AB$36)</f>
        <v>0</v>
      </c>
      <c r="AD66" s="114">
        <f>SUMIF('WOW PMPM &amp; Agg'!$B$10:$B$36,SummaryTC_AP!$B66,'WOW PMPM &amp; Agg'!AC$10:AC$36)</f>
        <v>0</v>
      </c>
      <c r="AE66" s="114">
        <f>SUMIF('WOW PMPM &amp; Agg'!$B$10:$B$36,SummaryTC_AP!$B66,'WOW PMPM &amp; Agg'!AD$10:AD$36)</f>
        <v>0</v>
      </c>
      <c r="AF66" s="114">
        <f>SUMIF('WOW PMPM &amp; Agg'!$B$10:$B$36,SummaryTC_AP!$B66,'WOW PMPM &amp; Agg'!AE$10:AE$36)</f>
        <v>0</v>
      </c>
      <c r="AG66" s="114">
        <f>SUMIF('WOW PMPM &amp; Agg'!$B$10:$B$36,SummaryTC_AP!$B66,'WOW PMPM &amp; Agg'!AF$10:AF$36)</f>
        <v>0</v>
      </c>
      <c r="AH66" s="114">
        <f>SUMIF('WOW PMPM &amp; Agg'!$B$10:$B$36,SummaryTC_AP!$B66,'WOW PMPM &amp; Agg'!AG$10:AG$36)</f>
        <v>0</v>
      </c>
      <c r="AI66" s="396"/>
    </row>
    <row r="67" spans="2:35" x14ac:dyDescent="0.2">
      <c r="B67" s="25" t="str">
        <f>'Summary TC'!B67</f>
        <v/>
      </c>
      <c r="C67" s="25">
        <f>'Summary TC'!C67</f>
        <v>0</v>
      </c>
      <c r="D67" s="59" t="str">
        <f>'Summary TC'!D67</f>
        <v/>
      </c>
      <c r="E67" s="113">
        <f>SUMIF('WOW PMPM &amp; Agg'!$B$10:$B$36,SummaryTC_AP!$B67,'WOW PMPM &amp; Agg'!D$10:D$36)</f>
        <v>0</v>
      </c>
      <c r="F67" s="114">
        <f>SUMIF('WOW PMPM &amp; Agg'!$B$10:$B$36,SummaryTC_AP!$B67,'WOW PMPM &amp; Agg'!E$10:E$36)</f>
        <v>0</v>
      </c>
      <c r="G67" s="114">
        <f>SUMIF('WOW PMPM &amp; Agg'!$B$10:$B$36,SummaryTC_AP!$B67,'WOW PMPM &amp; Agg'!F$10:F$36)</f>
        <v>0</v>
      </c>
      <c r="H67" s="114">
        <f>SUMIF('WOW PMPM &amp; Agg'!$B$10:$B$36,SummaryTC_AP!$B67,'WOW PMPM &amp; Agg'!G$10:G$36)</f>
        <v>0</v>
      </c>
      <c r="I67" s="114">
        <f>SUMIF('WOW PMPM &amp; Agg'!$B$10:$B$36,SummaryTC_AP!$B67,'WOW PMPM &amp; Agg'!H$10:H$36)</f>
        <v>0</v>
      </c>
      <c r="J67" s="114">
        <f>SUMIF('WOW PMPM &amp; Agg'!$B$10:$B$36,SummaryTC_AP!$B67,'WOW PMPM &amp; Agg'!I$10:I$36)</f>
        <v>0</v>
      </c>
      <c r="K67" s="114">
        <f>SUMIF('WOW PMPM &amp; Agg'!$B$10:$B$36,SummaryTC_AP!$B67,'WOW PMPM &amp; Agg'!J$10:J$36)</f>
        <v>0</v>
      </c>
      <c r="L67" s="114">
        <f>SUMIF('WOW PMPM &amp; Agg'!$B$10:$B$36,SummaryTC_AP!$B67,'WOW PMPM &amp; Agg'!K$10:K$36)</f>
        <v>0</v>
      </c>
      <c r="M67" s="114">
        <f>SUMIF('WOW PMPM &amp; Agg'!$B$10:$B$36,SummaryTC_AP!$B67,'WOW PMPM &amp; Agg'!L$10:L$36)</f>
        <v>0</v>
      </c>
      <c r="N67" s="114">
        <f>SUMIF('WOW PMPM &amp; Agg'!$B$10:$B$36,SummaryTC_AP!$B67,'WOW PMPM &amp; Agg'!M$10:M$36)</f>
        <v>0</v>
      </c>
      <c r="O67" s="114">
        <f>SUMIF('WOW PMPM &amp; Agg'!$B$10:$B$36,SummaryTC_AP!$B67,'WOW PMPM &amp; Agg'!N$10:N$36)</f>
        <v>0</v>
      </c>
      <c r="P67" s="114">
        <f>SUMIF('WOW PMPM &amp; Agg'!$B$10:$B$36,SummaryTC_AP!$B67,'WOW PMPM &amp; Agg'!O$10:O$36)</f>
        <v>0</v>
      </c>
      <c r="Q67" s="114">
        <f>SUMIF('WOW PMPM &amp; Agg'!$B$10:$B$36,SummaryTC_AP!$B67,'WOW PMPM &amp; Agg'!P$10:P$36)</f>
        <v>0</v>
      </c>
      <c r="R67" s="114">
        <f>SUMIF('WOW PMPM &amp; Agg'!$B$10:$B$36,SummaryTC_AP!$B67,'WOW PMPM &amp; Agg'!Q$10:Q$36)</f>
        <v>0</v>
      </c>
      <c r="S67" s="114">
        <f>SUMIF('WOW PMPM &amp; Agg'!$B$10:$B$36,SummaryTC_AP!$B67,'WOW PMPM &amp; Agg'!R$10:R$36)</f>
        <v>0</v>
      </c>
      <c r="T67" s="114">
        <f>SUMIF('WOW PMPM &amp; Agg'!$B$10:$B$36,SummaryTC_AP!$B67,'WOW PMPM &amp; Agg'!S$10:S$36)</f>
        <v>0</v>
      </c>
      <c r="U67" s="114">
        <f>SUMIF('WOW PMPM &amp; Agg'!$B$10:$B$36,SummaryTC_AP!$B67,'WOW PMPM &amp; Agg'!T$10:T$36)</f>
        <v>0</v>
      </c>
      <c r="V67" s="114">
        <f>SUMIF('WOW PMPM &amp; Agg'!$B$10:$B$36,SummaryTC_AP!$B67,'WOW PMPM &amp; Agg'!U$10:U$36)</f>
        <v>0</v>
      </c>
      <c r="W67" s="114">
        <f>SUMIF('WOW PMPM &amp; Agg'!$B$10:$B$36,SummaryTC_AP!$B67,'WOW PMPM &amp; Agg'!V$10:V$36)</f>
        <v>0</v>
      </c>
      <c r="X67" s="114">
        <f>SUMIF('WOW PMPM &amp; Agg'!$B$10:$B$36,SummaryTC_AP!$B67,'WOW PMPM &amp; Agg'!W$10:W$36)</f>
        <v>0</v>
      </c>
      <c r="Y67" s="114">
        <f>SUMIF('WOW PMPM &amp; Agg'!$B$10:$B$36,SummaryTC_AP!$B67,'WOW PMPM &amp; Agg'!X$10:X$36)</f>
        <v>0</v>
      </c>
      <c r="Z67" s="114">
        <f>SUMIF('WOW PMPM &amp; Agg'!$B$10:$B$36,SummaryTC_AP!$B67,'WOW PMPM &amp; Agg'!Y$10:Y$36)</f>
        <v>0</v>
      </c>
      <c r="AA67" s="114">
        <f>SUMIF('WOW PMPM &amp; Agg'!$B$10:$B$36,SummaryTC_AP!$B67,'WOW PMPM &amp; Agg'!Z$10:Z$36)</f>
        <v>0</v>
      </c>
      <c r="AB67" s="114">
        <f>SUMIF('WOW PMPM &amp; Agg'!$B$10:$B$36,SummaryTC_AP!$B67,'WOW PMPM &amp; Agg'!AA$10:AA$36)</f>
        <v>0</v>
      </c>
      <c r="AC67" s="114">
        <f>SUMIF('WOW PMPM &amp; Agg'!$B$10:$B$36,SummaryTC_AP!$B67,'WOW PMPM &amp; Agg'!AB$10:AB$36)</f>
        <v>0</v>
      </c>
      <c r="AD67" s="114">
        <f>SUMIF('WOW PMPM &amp; Agg'!$B$10:$B$36,SummaryTC_AP!$B67,'WOW PMPM &amp; Agg'!AC$10:AC$36)</f>
        <v>0</v>
      </c>
      <c r="AE67" s="114">
        <f>SUMIF('WOW PMPM &amp; Agg'!$B$10:$B$36,SummaryTC_AP!$B67,'WOW PMPM &amp; Agg'!AD$10:AD$36)</f>
        <v>0</v>
      </c>
      <c r="AF67" s="114">
        <f>SUMIF('WOW PMPM &amp; Agg'!$B$10:$B$36,SummaryTC_AP!$B67,'WOW PMPM &amp; Agg'!AE$10:AE$36)</f>
        <v>0</v>
      </c>
      <c r="AG67" s="114">
        <f>SUMIF('WOW PMPM &amp; Agg'!$B$10:$B$36,SummaryTC_AP!$B67,'WOW PMPM &amp; Agg'!AF$10:AF$36)</f>
        <v>0</v>
      </c>
      <c r="AH67" s="114">
        <f>SUMIF('WOW PMPM &amp; Agg'!$B$10:$B$36,SummaryTC_AP!$B67,'WOW PMPM &amp; Agg'!AG$10:AG$36)</f>
        <v>0</v>
      </c>
      <c r="AI67" s="396"/>
    </row>
    <row r="68" spans="2:35" x14ac:dyDescent="0.2">
      <c r="B68" s="25" t="str">
        <f>'Summary TC'!B68</f>
        <v/>
      </c>
      <c r="C68" s="25">
        <f>'Summary TC'!C68</f>
        <v>0</v>
      </c>
      <c r="D68" s="59" t="str">
        <f>'Summary TC'!D68</f>
        <v/>
      </c>
      <c r="E68" s="113">
        <f>SUMIF('WOW PMPM &amp; Agg'!$B$10:$B$36,SummaryTC_AP!$B68,'WOW PMPM &amp; Agg'!D$10:D$36)</f>
        <v>0</v>
      </c>
      <c r="F68" s="114">
        <f>SUMIF('WOW PMPM &amp; Agg'!$B$10:$B$36,SummaryTC_AP!$B68,'WOW PMPM &amp; Agg'!E$10:E$36)</f>
        <v>0</v>
      </c>
      <c r="G68" s="114">
        <f>SUMIF('WOW PMPM &amp; Agg'!$B$10:$B$36,SummaryTC_AP!$B68,'WOW PMPM &amp; Agg'!F$10:F$36)</f>
        <v>0</v>
      </c>
      <c r="H68" s="114">
        <f>SUMIF('WOW PMPM &amp; Agg'!$B$10:$B$36,SummaryTC_AP!$B68,'WOW PMPM &amp; Agg'!G$10:G$36)</f>
        <v>0</v>
      </c>
      <c r="I68" s="114">
        <f>SUMIF('WOW PMPM &amp; Agg'!$B$10:$B$36,SummaryTC_AP!$B68,'WOW PMPM &amp; Agg'!H$10:H$36)</f>
        <v>0</v>
      </c>
      <c r="J68" s="114">
        <f>SUMIF('WOW PMPM &amp; Agg'!$B$10:$B$36,SummaryTC_AP!$B68,'WOW PMPM &amp; Agg'!I$10:I$36)</f>
        <v>0</v>
      </c>
      <c r="K68" s="114">
        <f>SUMIF('WOW PMPM &amp; Agg'!$B$10:$B$36,SummaryTC_AP!$B68,'WOW PMPM &amp; Agg'!J$10:J$36)</f>
        <v>0</v>
      </c>
      <c r="L68" s="114">
        <f>SUMIF('WOW PMPM &amp; Agg'!$B$10:$B$36,SummaryTC_AP!$B68,'WOW PMPM &amp; Agg'!K$10:K$36)</f>
        <v>0</v>
      </c>
      <c r="M68" s="114">
        <f>SUMIF('WOW PMPM &amp; Agg'!$B$10:$B$36,SummaryTC_AP!$B68,'WOW PMPM &amp; Agg'!L$10:L$36)</f>
        <v>0</v>
      </c>
      <c r="N68" s="114">
        <f>SUMIF('WOW PMPM &amp; Agg'!$B$10:$B$36,SummaryTC_AP!$B68,'WOW PMPM &amp; Agg'!M$10:M$36)</f>
        <v>0</v>
      </c>
      <c r="O68" s="114">
        <f>SUMIF('WOW PMPM &amp; Agg'!$B$10:$B$36,SummaryTC_AP!$B68,'WOW PMPM &amp; Agg'!N$10:N$36)</f>
        <v>0</v>
      </c>
      <c r="P68" s="114">
        <f>SUMIF('WOW PMPM &amp; Agg'!$B$10:$B$36,SummaryTC_AP!$B68,'WOW PMPM &amp; Agg'!O$10:O$36)</f>
        <v>0</v>
      </c>
      <c r="Q68" s="114">
        <f>SUMIF('WOW PMPM &amp; Agg'!$B$10:$B$36,SummaryTC_AP!$B68,'WOW PMPM &amp; Agg'!P$10:P$36)</f>
        <v>0</v>
      </c>
      <c r="R68" s="114">
        <f>SUMIF('WOW PMPM &amp; Agg'!$B$10:$B$36,SummaryTC_AP!$B68,'WOW PMPM &amp; Agg'!Q$10:Q$36)</f>
        <v>0</v>
      </c>
      <c r="S68" s="114">
        <f>SUMIF('WOW PMPM &amp; Agg'!$B$10:$B$36,SummaryTC_AP!$B68,'WOW PMPM &amp; Agg'!R$10:R$36)</f>
        <v>0</v>
      </c>
      <c r="T68" s="114">
        <f>SUMIF('WOW PMPM &amp; Agg'!$B$10:$B$36,SummaryTC_AP!$B68,'WOW PMPM &amp; Agg'!S$10:S$36)</f>
        <v>0</v>
      </c>
      <c r="U68" s="114">
        <f>SUMIF('WOW PMPM &amp; Agg'!$B$10:$B$36,SummaryTC_AP!$B68,'WOW PMPM &amp; Agg'!T$10:T$36)</f>
        <v>0</v>
      </c>
      <c r="V68" s="114">
        <f>SUMIF('WOW PMPM &amp; Agg'!$B$10:$B$36,SummaryTC_AP!$B68,'WOW PMPM &amp; Agg'!U$10:U$36)</f>
        <v>0</v>
      </c>
      <c r="W68" s="114">
        <f>SUMIF('WOW PMPM &amp; Agg'!$B$10:$B$36,SummaryTC_AP!$B68,'WOW PMPM &amp; Agg'!V$10:V$36)</f>
        <v>0</v>
      </c>
      <c r="X68" s="114">
        <f>SUMIF('WOW PMPM &amp; Agg'!$B$10:$B$36,SummaryTC_AP!$B68,'WOW PMPM &amp; Agg'!W$10:W$36)</f>
        <v>0</v>
      </c>
      <c r="Y68" s="114">
        <f>SUMIF('WOW PMPM &amp; Agg'!$B$10:$B$36,SummaryTC_AP!$B68,'WOW PMPM &amp; Agg'!X$10:X$36)</f>
        <v>0</v>
      </c>
      <c r="Z68" s="114">
        <f>SUMIF('WOW PMPM &amp; Agg'!$B$10:$B$36,SummaryTC_AP!$B68,'WOW PMPM &amp; Agg'!Y$10:Y$36)</f>
        <v>0</v>
      </c>
      <c r="AA68" s="114">
        <f>SUMIF('WOW PMPM &amp; Agg'!$B$10:$B$36,SummaryTC_AP!$B68,'WOW PMPM &amp; Agg'!Z$10:Z$36)</f>
        <v>0</v>
      </c>
      <c r="AB68" s="114">
        <f>SUMIF('WOW PMPM &amp; Agg'!$B$10:$B$36,SummaryTC_AP!$B68,'WOW PMPM &amp; Agg'!AA$10:AA$36)</f>
        <v>0</v>
      </c>
      <c r="AC68" s="114">
        <f>SUMIF('WOW PMPM &amp; Agg'!$B$10:$B$36,SummaryTC_AP!$B68,'WOW PMPM &amp; Agg'!AB$10:AB$36)</f>
        <v>0</v>
      </c>
      <c r="AD68" s="114">
        <f>SUMIF('WOW PMPM &amp; Agg'!$B$10:$B$36,SummaryTC_AP!$B68,'WOW PMPM &amp; Agg'!AC$10:AC$36)</f>
        <v>0</v>
      </c>
      <c r="AE68" s="114">
        <f>SUMIF('WOW PMPM &amp; Agg'!$B$10:$B$36,SummaryTC_AP!$B68,'WOW PMPM &amp; Agg'!AD$10:AD$36)</f>
        <v>0</v>
      </c>
      <c r="AF68" s="114">
        <f>SUMIF('WOW PMPM &amp; Agg'!$B$10:$B$36,SummaryTC_AP!$B68,'WOW PMPM &amp; Agg'!AE$10:AE$36)</f>
        <v>0</v>
      </c>
      <c r="AG68" s="114">
        <f>SUMIF('WOW PMPM &amp; Agg'!$B$10:$B$36,SummaryTC_AP!$B68,'WOW PMPM &amp; Agg'!AF$10:AF$36)</f>
        <v>0</v>
      </c>
      <c r="AH68" s="114">
        <f>SUMIF('WOW PMPM &amp; Agg'!$B$10:$B$36,SummaryTC_AP!$B68,'WOW PMPM &amp; Agg'!AG$10:AG$36)</f>
        <v>0</v>
      </c>
      <c r="AI68" s="396"/>
    </row>
    <row r="69" spans="2:35" x14ac:dyDescent="0.2">
      <c r="B69" s="25" t="str">
        <f>'Summary TC'!B69</f>
        <v/>
      </c>
      <c r="C69" s="25">
        <f>'Summary TC'!C69</f>
        <v>0</v>
      </c>
      <c r="D69" s="59" t="str">
        <f>'Summary TC'!D69</f>
        <v/>
      </c>
      <c r="E69" s="113">
        <f>SUMIF('WOW PMPM &amp; Agg'!$B$10:$B$36,SummaryTC_AP!$B69,'WOW PMPM &amp; Agg'!D$10:D$36)</f>
        <v>0</v>
      </c>
      <c r="F69" s="114">
        <f>SUMIF('WOW PMPM &amp; Agg'!$B$10:$B$36,SummaryTC_AP!$B69,'WOW PMPM &amp; Agg'!E$10:E$36)</f>
        <v>0</v>
      </c>
      <c r="G69" s="114">
        <f>SUMIF('WOW PMPM &amp; Agg'!$B$10:$B$36,SummaryTC_AP!$B69,'WOW PMPM &amp; Agg'!F$10:F$36)</f>
        <v>0</v>
      </c>
      <c r="H69" s="114">
        <f>SUMIF('WOW PMPM &amp; Agg'!$B$10:$B$36,SummaryTC_AP!$B69,'WOW PMPM &amp; Agg'!G$10:G$36)</f>
        <v>0</v>
      </c>
      <c r="I69" s="114">
        <f>SUMIF('WOW PMPM &amp; Agg'!$B$10:$B$36,SummaryTC_AP!$B69,'WOW PMPM &amp; Agg'!H$10:H$36)</f>
        <v>0</v>
      </c>
      <c r="J69" s="114">
        <f>SUMIF('WOW PMPM &amp; Agg'!$B$10:$B$36,SummaryTC_AP!$B69,'WOW PMPM &amp; Agg'!I$10:I$36)</f>
        <v>0</v>
      </c>
      <c r="K69" s="114">
        <f>SUMIF('WOW PMPM &amp; Agg'!$B$10:$B$36,SummaryTC_AP!$B69,'WOW PMPM &amp; Agg'!J$10:J$36)</f>
        <v>0</v>
      </c>
      <c r="L69" s="114">
        <f>SUMIF('WOW PMPM &amp; Agg'!$B$10:$B$36,SummaryTC_AP!$B69,'WOW PMPM &amp; Agg'!K$10:K$36)</f>
        <v>0</v>
      </c>
      <c r="M69" s="114">
        <f>SUMIF('WOW PMPM &amp; Agg'!$B$10:$B$36,SummaryTC_AP!$B69,'WOW PMPM &amp; Agg'!L$10:L$36)</f>
        <v>0</v>
      </c>
      <c r="N69" s="114">
        <f>SUMIF('WOW PMPM &amp; Agg'!$B$10:$B$36,SummaryTC_AP!$B69,'WOW PMPM &amp; Agg'!M$10:M$36)</f>
        <v>0</v>
      </c>
      <c r="O69" s="114">
        <f>SUMIF('WOW PMPM &amp; Agg'!$B$10:$B$36,SummaryTC_AP!$B69,'WOW PMPM &amp; Agg'!N$10:N$36)</f>
        <v>0</v>
      </c>
      <c r="P69" s="114">
        <f>SUMIF('WOW PMPM &amp; Agg'!$B$10:$B$36,SummaryTC_AP!$B69,'WOW PMPM &amp; Agg'!O$10:O$36)</f>
        <v>0</v>
      </c>
      <c r="Q69" s="114">
        <f>SUMIF('WOW PMPM &amp; Agg'!$B$10:$B$36,SummaryTC_AP!$B69,'WOW PMPM &amp; Agg'!P$10:P$36)</f>
        <v>0</v>
      </c>
      <c r="R69" s="114">
        <f>SUMIF('WOW PMPM &amp; Agg'!$B$10:$B$36,SummaryTC_AP!$B69,'WOW PMPM &amp; Agg'!Q$10:Q$36)</f>
        <v>0</v>
      </c>
      <c r="S69" s="114">
        <f>SUMIF('WOW PMPM &amp; Agg'!$B$10:$B$36,SummaryTC_AP!$B69,'WOW PMPM &amp; Agg'!R$10:R$36)</f>
        <v>0</v>
      </c>
      <c r="T69" s="114">
        <f>SUMIF('WOW PMPM &amp; Agg'!$B$10:$B$36,SummaryTC_AP!$B69,'WOW PMPM &amp; Agg'!S$10:S$36)</f>
        <v>0</v>
      </c>
      <c r="U69" s="114">
        <f>SUMIF('WOW PMPM &amp; Agg'!$B$10:$B$36,SummaryTC_AP!$B69,'WOW PMPM &amp; Agg'!T$10:T$36)</f>
        <v>0</v>
      </c>
      <c r="V69" s="114">
        <f>SUMIF('WOW PMPM &amp; Agg'!$B$10:$B$36,SummaryTC_AP!$B69,'WOW PMPM &amp; Agg'!U$10:U$36)</f>
        <v>0</v>
      </c>
      <c r="W69" s="114">
        <f>SUMIF('WOW PMPM &amp; Agg'!$B$10:$B$36,SummaryTC_AP!$B69,'WOW PMPM &amp; Agg'!V$10:V$36)</f>
        <v>0</v>
      </c>
      <c r="X69" s="114">
        <f>SUMIF('WOW PMPM &amp; Agg'!$B$10:$B$36,SummaryTC_AP!$B69,'WOW PMPM &amp; Agg'!W$10:W$36)</f>
        <v>0</v>
      </c>
      <c r="Y69" s="114">
        <f>SUMIF('WOW PMPM &amp; Agg'!$B$10:$B$36,SummaryTC_AP!$B69,'WOW PMPM &amp; Agg'!X$10:X$36)</f>
        <v>0</v>
      </c>
      <c r="Z69" s="114">
        <f>SUMIF('WOW PMPM &amp; Agg'!$B$10:$B$36,SummaryTC_AP!$B69,'WOW PMPM &amp; Agg'!Y$10:Y$36)</f>
        <v>0</v>
      </c>
      <c r="AA69" s="114">
        <f>SUMIF('WOW PMPM &amp; Agg'!$B$10:$B$36,SummaryTC_AP!$B69,'WOW PMPM &amp; Agg'!Z$10:Z$36)</f>
        <v>0</v>
      </c>
      <c r="AB69" s="114">
        <f>SUMIF('WOW PMPM &amp; Agg'!$B$10:$B$36,SummaryTC_AP!$B69,'WOW PMPM &amp; Agg'!AA$10:AA$36)</f>
        <v>0</v>
      </c>
      <c r="AC69" s="114">
        <f>SUMIF('WOW PMPM &amp; Agg'!$B$10:$B$36,SummaryTC_AP!$B69,'WOW PMPM &amp; Agg'!AB$10:AB$36)</f>
        <v>0</v>
      </c>
      <c r="AD69" s="114">
        <f>SUMIF('WOW PMPM &amp; Agg'!$B$10:$B$36,SummaryTC_AP!$B69,'WOW PMPM &amp; Agg'!AC$10:AC$36)</f>
        <v>0</v>
      </c>
      <c r="AE69" s="114">
        <f>SUMIF('WOW PMPM &amp; Agg'!$B$10:$B$36,SummaryTC_AP!$B69,'WOW PMPM &amp; Agg'!AD$10:AD$36)</f>
        <v>0</v>
      </c>
      <c r="AF69" s="114">
        <f>SUMIF('WOW PMPM &amp; Agg'!$B$10:$B$36,SummaryTC_AP!$B69,'WOW PMPM &amp; Agg'!AE$10:AE$36)</f>
        <v>0</v>
      </c>
      <c r="AG69" s="114">
        <f>SUMIF('WOW PMPM &amp; Agg'!$B$10:$B$36,SummaryTC_AP!$B69,'WOW PMPM &amp; Agg'!AF$10:AF$36)</f>
        <v>0</v>
      </c>
      <c r="AH69" s="114">
        <f>SUMIF('WOW PMPM &amp; Agg'!$B$10:$B$36,SummaryTC_AP!$B69,'WOW PMPM &amp; Agg'!AG$10:AG$36)</f>
        <v>0</v>
      </c>
      <c r="AI69" s="396"/>
    </row>
    <row r="70" spans="2:35" ht="13.5" thickBot="1" x14ac:dyDescent="0.25">
      <c r="B70" s="25">
        <f>'Summary TC'!B70</f>
        <v>0</v>
      </c>
      <c r="C70" s="25">
        <f>'Summary TC'!C70</f>
        <v>0</v>
      </c>
      <c r="D70" s="59">
        <f>'Summary TC'!D70</f>
        <v>0</v>
      </c>
      <c r="E70" s="91"/>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402"/>
    </row>
    <row r="71" spans="2:35" ht="13.5" thickBot="1" x14ac:dyDescent="0.25">
      <c r="B71" s="165" t="str">
        <f>'Summary TC'!B71</f>
        <v>TOTAL</v>
      </c>
      <c r="C71" s="165">
        <f>'Summary TC'!C71</f>
        <v>0</v>
      </c>
      <c r="D71" s="165">
        <f>'Summary TC'!D71</f>
        <v>0</v>
      </c>
      <c r="E71" s="117">
        <f>IF(AND(E$12&gt;=Dropdowns!$E$1, E$12&lt;=Dropdowns!$E$2), SUMIF($D15:$D70,"Total",E15:E70),0)</f>
        <v>0</v>
      </c>
      <c r="F71" s="117">
        <f>IF(AND(F$12&gt;=Dropdowns!$E$1, F$12&lt;=Dropdowns!$E$2), SUMIF($D15:$D70,"Total",F15:F70),0)</f>
        <v>0</v>
      </c>
      <c r="G71" s="117">
        <f>IF(AND(G$12&gt;=Dropdowns!$E$1, G$12&lt;=Dropdowns!$E$2), SUMIF($D15:$D70,"Total",G15:G70),0)</f>
        <v>0</v>
      </c>
      <c r="H71" s="117">
        <f>IF(AND(H$12&gt;=Dropdowns!$E$1, H$12&lt;=Dropdowns!$E$2), SUMIF($D15:$D70,"Total",H15:H70),0)</f>
        <v>0</v>
      </c>
      <c r="I71" s="117">
        <f>IF(AND(I$12&gt;=Dropdowns!$E$1, I$12&lt;=Dropdowns!$E$2), SUMIF($D15:$D70,"Total",I15:I70),0)</f>
        <v>0</v>
      </c>
      <c r="J71" s="117">
        <f>IF(AND(J$12&gt;=Dropdowns!$E$1, J$12&lt;=Dropdowns!$E$2), SUMIF($D15:$D70,"Total",J15:J70),0)</f>
        <v>0</v>
      </c>
      <c r="K71" s="117">
        <f>IF(AND(K$12&gt;=Dropdowns!$E$1, K$12&lt;=Dropdowns!$E$2), SUMIF($D15:$D70,"Total",K15:K70),0)</f>
        <v>0</v>
      </c>
      <c r="L71" s="117">
        <f>IF(AND(L$12&gt;=Dropdowns!$E$1, L$12&lt;=Dropdowns!$E$2), SUMIF($D15:$D70,"Total",L15:L70),0)</f>
        <v>0</v>
      </c>
      <c r="M71" s="117">
        <f>IF(AND(M$12&gt;=Dropdowns!$E$1, M$12&lt;=Dropdowns!$E$2), SUMIF($D15:$D70,"Total",M15:M70),0)</f>
        <v>0</v>
      </c>
      <c r="N71" s="117">
        <f>IF(AND(N$12&gt;=Dropdowns!$E$1, N$12&lt;=Dropdowns!$E$2), SUMIF($D15:$D70,"Total",N15:N70),0)</f>
        <v>0</v>
      </c>
      <c r="O71" s="117">
        <f>IF(AND(O$12&gt;=Dropdowns!$E$1, O$12&lt;=Dropdowns!$E$2), SUMIF($D15:$D70,"Total",O15:O70),0)</f>
        <v>0</v>
      </c>
      <c r="P71" s="117">
        <f>IF(AND(P$12&gt;=Dropdowns!$E$1, P$12&lt;=Dropdowns!$E$2), SUMIF($D15:$D70,"Total",P15:P70),0)</f>
        <v>0</v>
      </c>
      <c r="Q71" s="117">
        <f>IF(AND(Q$12&gt;=Dropdowns!$E$1, Q$12&lt;=Dropdowns!$E$2), SUMIF($D15:$D70,"Total",Q15:Q70),0)</f>
        <v>0</v>
      </c>
      <c r="R71" s="117">
        <f>IF(AND(R$12&gt;=Dropdowns!$E$1, R$12&lt;=Dropdowns!$E$2), SUMIF($D15:$D70,"Total",R15:R70),0)</f>
        <v>0</v>
      </c>
      <c r="S71" s="117">
        <f>IF(AND(S$12&gt;=Dropdowns!$E$1, S$12&lt;=Dropdowns!$E$2), SUMIF($D15:$D70,"Total",S15:S70),0)</f>
        <v>0</v>
      </c>
      <c r="T71" s="117">
        <f>IF(AND(T$12&gt;=Dropdowns!$E$1, T$12&lt;=Dropdowns!$E$2), SUMIF($D15:$D70,"Total",T15:T70),0)</f>
        <v>0</v>
      </c>
      <c r="U71" s="117">
        <f>IF(AND(U$12&gt;=Dropdowns!$E$1, U$12&lt;=Dropdowns!$E$2), SUMIF($D15:$D70,"Total",U15:U70),0)</f>
        <v>0</v>
      </c>
      <c r="V71" s="117">
        <f>IF(AND(V$12&gt;=Dropdowns!$E$1, V$12&lt;=Dropdowns!$E$2), SUMIF($D15:$D70,"Total",V15:V70),0)</f>
        <v>0</v>
      </c>
      <c r="W71" s="117">
        <f>IF(AND(W$12&gt;=Dropdowns!$E$1, W$12&lt;=Dropdowns!$E$2), SUMIF($D15:$D70,"Total",W15:W70),0)</f>
        <v>0</v>
      </c>
      <c r="X71" s="117">
        <f>IF(AND(X$12&gt;=Dropdowns!$E$1, X$12&lt;=Dropdowns!$E$2), SUMIF($D15:$D70,"Total",X15:X70),0)</f>
        <v>0</v>
      </c>
      <c r="Y71" s="117">
        <f>IF(AND(Y$12&gt;=Dropdowns!$E$1, Y$12&lt;=Dropdowns!$E$2), SUMIF($D15:$D70,"Total",Y15:Y70),0)</f>
        <v>0</v>
      </c>
      <c r="Z71" s="117">
        <f>IF(AND(Z$12&gt;=Dropdowns!$E$1, Z$12&lt;=Dropdowns!$E$2), SUMIF($D15:$D70,"Total",Z15:Z70),0)</f>
        <v>0</v>
      </c>
      <c r="AA71" s="117">
        <f>IF(AND(AA$12&gt;=Dropdowns!$E$1, AA$12&lt;=Dropdowns!$E$2), SUMIF($D15:$D70,"Total",AA15:AA70),0)</f>
        <v>0</v>
      </c>
      <c r="AB71" s="117">
        <f>IF(AND(AB$12&gt;=Dropdowns!$E$1, AB$12&lt;=Dropdowns!$E$2), SUMIF($D15:$D70,"Total",AB15:AB70),0)</f>
        <v>0</v>
      </c>
      <c r="AC71" s="117">
        <f>IF(AND(AC$12&gt;=Dropdowns!$E$1, AC$12&lt;=Dropdowns!$E$2), SUMIF($D15:$D70,"Total",AC15:AC70),0)</f>
        <v>0</v>
      </c>
      <c r="AD71" s="117">
        <f>IF(AND(AD$12&gt;=Dropdowns!$E$1, AD$12&lt;=Dropdowns!$E$2), SUMIF($D15:$D70,"Total",AD15:AD70),0)</f>
        <v>0</v>
      </c>
      <c r="AE71" s="117">
        <f>IF(AND(AE$12&gt;=Dropdowns!$E$1, AE$12&lt;=Dropdowns!$E$2), SUMIF($D15:$D70,"Total",AE15:AE70),0)</f>
        <v>0</v>
      </c>
      <c r="AF71" s="117">
        <f>IF(AND(AF$12&gt;=Dropdowns!$E$1, AF$12&lt;=Dropdowns!$E$2), SUMIF($D15:$D70,"Total",AF15:AF70),0)</f>
        <v>0</v>
      </c>
      <c r="AG71" s="117">
        <f>IF(AND(AG$12&gt;=Dropdowns!$E$1, AG$12&lt;=Dropdowns!$E$2), SUMIF($D15:$D70,"Total",AG15:AG70),0)</f>
        <v>0</v>
      </c>
      <c r="AH71" s="117">
        <f>IF(AND(AH$12&gt;=Dropdowns!$E$1, AH$12&lt;=Dropdowns!$E$2), SUMIF($D15:$D70,"Total",AH15:AH70),0)</f>
        <v>0</v>
      </c>
      <c r="AI71" s="118">
        <f>SUM(E71:AH71)</f>
        <v>0</v>
      </c>
    </row>
    <row r="72" spans="2:35" x14ac:dyDescent="0.2">
      <c r="B72" s="25">
        <f>'Summary TC'!B72</f>
        <v>0</v>
      </c>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row>
    <row r="73" spans="2:35" ht="13.5" thickBot="1" x14ac:dyDescent="0.25">
      <c r="B73" s="25" t="str">
        <f>'Summary TC'!B73</f>
        <v>With-Waiver Total Expenditures</v>
      </c>
      <c r="C73" s="222"/>
      <c r="D73" s="166"/>
    </row>
    <row r="74" spans="2:35" x14ac:dyDescent="0.2">
      <c r="B74" s="27">
        <f>'Summary TC'!B74</f>
        <v>0</v>
      </c>
      <c r="C74" s="27">
        <f>'Summary TC'!C74</f>
        <v>0</v>
      </c>
      <c r="D74" s="169">
        <f>'Summary TC'!D74</f>
        <v>0</v>
      </c>
      <c r="E74" s="167" t="s">
        <v>0</v>
      </c>
      <c r="F74" s="167"/>
      <c r="G74" s="4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c r="AG74" s="167"/>
      <c r="AH74" s="167"/>
      <c r="AI74" s="65" t="s">
        <v>1</v>
      </c>
    </row>
    <row r="75" spans="2:35" ht="13.5" thickBot="1" x14ac:dyDescent="0.25">
      <c r="B75" s="25">
        <f>'Summary TC'!B75</f>
        <v>0</v>
      </c>
      <c r="C75" s="230"/>
      <c r="D75" s="254"/>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73"/>
    </row>
    <row r="76" spans="2:35" x14ac:dyDescent="0.2">
      <c r="B76" s="25" t="str">
        <f>'Summary TC'!B76</f>
        <v>Medicaid Per Capita</v>
      </c>
      <c r="C76" s="25">
        <f>'Summary TC'!C76</f>
        <v>0</v>
      </c>
      <c r="D76" s="18">
        <f>'Summary TC'!D76</f>
        <v>0</v>
      </c>
      <c r="E76" s="139"/>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366"/>
      <c r="AI76" s="365"/>
    </row>
    <row r="77" spans="2:35" x14ac:dyDescent="0.2">
      <c r="B77" s="25" t="str">
        <f>'Summary TC'!B77</f>
        <v/>
      </c>
      <c r="C77" s="25">
        <f>'Summary TC'!C77</f>
        <v>0</v>
      </c>
      <c r="D77" s="18">
        <f>'Summary TC'!D77</f>
        <v>0</v>
      </c>
      <c r="E77" s="113">
        <f>SUMIF('WW Spending Total'!$B$10:$B$49,SummaryTC_AP!$B77,'WW Spending Total'!D$10:D$49)</f>
        <v>0</v>
      </c>
      <c r="F77" s="114">
        <f>SUMIF('WW Spending Total'!$B$10:$B$49,SummaryTC_AP!$B77,'WW Spending Total'!E$10:E$49)</f>
        <v>0</v>
      </c>
      <c r="G77" s="114">
        <f>SUMIF('WW Spending Total'!$B$10:$B$49,SummaryTC_AP!$B77,'WW Spending Total'!F$10:F$49)</f>
        <v>0</v>
      </c>
      <c r="H77" s="114">
        <f>SUMIF('WW Spending Total'!$B$10:$B$49,SummaryTC_AP!$B77,'WW Spending Total'!G$10:G$49)</f>
        <v>0</v>
      </c>
      <c r="I77" s="114">
        <f>SUMIF('WW Spending Total'!$B$10:$B$49,SummaryTC_AP!$B77,'WW Spending Total'!H$10:H$49)</f>
        <v>0</v>
      </c>
      <c r="J77" s="114">
        <f>SUMIF('WW Spending Total'!$B$10:$B$49,SummaryTC_AP!$B77,'WW Spending Total'!I$10:I$49)</f>
        <v>0</v>
      </c>
      <c r="K77" s="114">
        <f>SUMIF('WW Spending Total'!$B$10:$B$49,SummaryTC_AP!$B77,'WW Spending Total'!J$10:J$49)</f>
        <v>0</v>
      </c>
      <c r="L77" s="114">
        <f>SUMIF('WW Spending Total'!$B$10:$B$49,SummaryTC_AP!$B77,'WW Spending Total'!K$10:K$49)</f>
        <v>0</v>
      </c>
      <c r="M77" s="114">
        <f>SUMIF('WW Spending Total'!$B$10:$B$49,SummaryTC_AP!$B77,'WW Spending Total'!L$10:L$49)</f>
        <v>0</v>
      </c>
      <c r="N77" s="114">
        <f>SUMIF('WW Spending Total'!$B$10:$B$49,SummaryTC_AP!$B77,'WW Spending Total'!M$10:M$49)</f>
        <v>0</v>
      </c>
      <c r="O77" s="114">
        <f>SUMIF('WW Spending Total'!$B$10:$B$49,SummaryTC_AP!$B77,'WW Spending Total'!N$10:N$49)</f>
        <v>0</v>
      </c>
      <c r="P77" s="114">
        <f>SUMIF('WW Spending Total'!$B$10:$B$49,SummaryTC_AP!$B77,'WW Spending Total'!O$10:O$49)</f>
        <v>0</v>
      </c>
      <c r="Q77" s="114">
        <f>SUMIF('WW Spending Total'!$B$10:$B$49,SummaryTC_AP!$B77,'WW Spending Total'!P$10:P$49)</f>
        <v>0</v>
      </c>
      <c r="R77" s="114">
        <f>SUMIF('WW Spending Total'!$B$10:$B$49,SummaryTC_AP!$B77,'WW Spending Total'!Q$10:Q$49)</f>
        <v>0</v>
      </c>
      <c r="S77" s="114">
        <f>SUMIF('WW Spending Total'!$B$10:$B$49,SummaryTC_AP!$B77,'WW Spending Total'!R$10:R$49)</f>
        <v>0</v>
      </c>
      <c r="T77" s="114">
        <f>SUMIF('WW Spending Total'!$B$10:$B$49,SummaryTC_AP!$B77,'WW Spending Total'!S$10:S$49)</f>
        <v>0</v>
      </c>
      <c r="U77" s="114">
        <f>SUMIF('WW Spending Total'!$B$10:$B$49,SummaryTC_AP!$B77,'WW Spending Total'!T$10:T$49)</f>
        <v>0</v>
      </c>
      <c r="V77" s="114">
        <f>SUMIF('WW Spending Total'!$B$10:$B$49,SummaryTC_AP!$B77,'WW Spending Total'!U$10:U$49)</f>
        <v>0</v>
      </c>
      <c r="W77" s="114">
        <f>SUMIF('WW Spending Total'!$B$10:$B$49,SummaryTC_AP!$B77,'WW Spending Total'!V$10:V$49)</f>
        <v>0</v>
      </c>
      <c r="X77" s="114">
        <f>SUMIF('WW Spending Total'!$B$10:$B$49,SummaryTC_AP!$B77,'WW Spending Total'!W$10:W$49)</f>
        <v>0</v>
      </c>
      <c r="Y77" s="114">
        <f>SUMIF('WW Spending Total'!$B$10:$B$49,SummaryTC_AP!$B77,'WW Spending Total'!X$10:X$49)</f>
        <v>0</v>
      </c>
      <c r="Z77" s="114">
        <f>SUMIF('WW Spending Total'!$B$10:$B$49,SummaryTC_AP!$B77,'WW Spending Total'!Y$10:Y$49)</f>
        <v>0</v>
      </c>
      <c r="AA77" s="114">
        <f>SUMIF('WW Spending Total'!$B$10:$B$49,SummaryTC_AP!$B77,'WW Spending Total'!Z$10:Z$49)</f>
        <v>0</v>
      </c>
      <c r="AB77" s="114">
        <f>SUMIF('WW Spending Total'!$B$10:$B$49,SummaryTC_AP!$B77,'WW Spending Total'!AA$10:AA$49)</f>
        <v>0</v>
      </c>
      <c r="AC77" s="114">
        <f>SUMIF('WW Spending Total'!$B$10:$B$49,SummaryTC_AP!$B77,'WW Spending Total'!AB$10:AB$49)</f>
        <v>0</v>
      </c>
      <c r="AD77" s="114">
        <f>SUMIF('WW Spending Total'!$B$10:$B$49,SummaryTC_AP!$B77,'WW Spending Total'!AC$10:AC$49)</f>
        <v>0</v>
      </c>
      <c r="AE77" s="114">
        <f>SUMIF('WW Spending Total'!$B$10:$B$49,SummaryTC_AP!$B77,'WW Spending Total'!AD$10:AD$49)</f>
        <v>0</v>
      </c>
      <c r="AF77" s="114">
        <f>SUMIF('WW Spending Total'!$B$10:$B$49,SummaryTC_AP!$B77,'WW Spending Total'!AE$10:AE$49)</f>
        <v>0</v>
      </c>
      <c r="AG77" s="114">
        <f>SUMIF('WW Spending Total'!$B$10:$B$49,SummaryTC_AP!$B77,'WW Spending Total'!AF$10:AF$49)</f>
        <v>0</v>
      </c>
      <c r="AH77" s="347">
        <f>SUMIF('WW Spending Total'!$B$10:$B$49,SummaryTC_AP!$B77,'WW Spending Total'!AG$10:AG$49)</f>
        <v>0</v>
      </c>
      <c r="AI77" s="349">
        <f>SUM(E77:AC77)</f>
        <v>0</v>
      </c>
    </row>
    <row r="78" spans="2:35" x14ac:dyDescent="0.2">
      <c r="B78" s="25" t="str">
        <f>'Summary TC'!B78</f>
        <v/>
      </c>
      <c r="C78" s="25">
        <f>'Summary TC'!C78</f>
        <v>0</v>
      </c>
      <c r="D78" s="18">
        <f>'Summary TC'!D78</f>
        <v>0</v>
      </c>
      <c r="E78" s="113">
        <f>SUMIF('WW Spending Total'!$B$10:$B$49,SummaryTC_AP!$B78,'WW Spending Total'!D$10:D$49)</f>
        <v>0</v>
      </c>
      <c r="F78" s="114">
        <f>SUMIF('WW Spending Total'!$B$10:$B$49,SummaryTC_AP!$B78,'WW Spending Total'!E$10:E$49)</f>
        <v>0</v>
      </c>
      <c r="G78" s="114">
        <f>SUMIF('WW Spending Total'!$B$10:$B$49,SummaryTC_AP!$B78,'WW Spending Total'!F$10:F$49)</f>
        <v>0</v>
      </c>
      <c r="H78" s="114">
        <f>SUMIF('WW Spending Total'!$B$10:$B$49,SummaryTC_AP!$B78,'WW Spending Total'!G$10:G$49)</f>
        <v>0</v>
      </c>
      <c r="I78" s="114">
        <f>SUMIF('WW Spending Total'!$B$10:$B$49,SummaryTC_AP!$B78,'WW Spending Total'!H$10:H$49)</f>
        <v>0</v>
      </c>
      <c r="J78" s="114">
        <f>SUMIF('WW Spending Total'!$B$10:$B$49,SummaryTC_AP!$B78,'WW Spending Total'!I$10:I$49)</f>
        <v>0</v>
      </c>
      <c r="K78" s="114">
        <f>SUMIF('WW Spending Total'!$B$10:$B$49,SummaryTC_AP!$B78,'WW Spending Total'!J$10:J$49)</f>
        <v>0</v>
      </c>
      <c r="L78" s="114">
        <f>SUMIF('WW Spending Total'!$B$10:$B$49,SummaryTC_AP!$B78,'WW Spending Total'!K$10:K$49)</f>
        <v>0</v>
      </c>
      <c r="M78" s="114">
        <f>SUMIF('WW Spending Total'!$B$10:$B$49,SummaryTC_AP!$B78,'WW Spending Total'!L$10:L$49)</f>
        <v>0</v>
      </c>
      <c r="N78" s="114">
        <f>SUMIF('WW Spending Total'!$B$10:$B$49,SummaryTC_AP!$B78,'WW Spending Total'!M$10:M$49)</f>
        <v>0</v>
      </c>
      <c r="O78" s="114">
        <f>SUMIF('WW Spending Total'!$B$10:$B$49,SummaryTC_AP!$B78,'WW Spending Total'!N$10:N$49)</f>
        <v>0</v>
      </c>
      <c r="P78" s="114">
        <f>SUMIF('WW Spending Total'!$B$10:$B$49,SummaryTC_AP!$B78,'WW Spending Total'!O$10:O$49)</f>
        <v>0</v>
      </c>
      <c r="Q78" s="114">
        <f>SUMIF('WW Spending Total'!$B$10:$B$49,SummaryTC_AP!$B78,'WW Spending Total'!P$10:P$49)</f>
        <v>0</v>
      </c>
      <c r="R78" s="114">
        <f>SUMIF('WW Spending Total'!$B$10:$B$49,SummaryTC_AP!$B78,'WW Spending Total'!Q$10:Q$49)</f>
        <v>0</v>
      </c>
      <c r="S78" s="114">
        <f>SUMIF('WW Spending Total'!$B$10:$B$49,SummaryTC_AP!$B78,'WW Spending Total'!R$10:R$49)</f>
        <v>0</v>
      </c>
      <c r="T78" s="114">
        <f>SUMIF('WW Spending Total'!$B$10:$B$49,SummaryTC_AP!$B78,'WW Spending Total'!S$10:S$49)</f>
        <v>0</v>
      </c>
      <c r="U78" s="114">
        <f>SUMIF('WW Spending Total'!$B$10:$B$49,SummaryTC_AP!$B78,'WW Spending Total'!T$10:T$49)</f>
        <v>0</v>
      </c>
      <c r="V78" s="114">
        <f>SUMIF('WW Spending Total'!$B$10:$B$49,SummaryTC_AP!$B78,'WW Spending Total'!U$10:U$49)</f>
        <v>0</v>
      </c>
      <c r="W78" s="114">
        <f>SUMIF('WW Spending Total'!$B$10:$B$49,SummaryTC_AP!$B78,'WW Spending Total'!V$10:V$49)</f>
        <v>0</v>
      </c>
      <c r="X78" s="114">
        <f>SUMIF('WW Spending Total'!$B$10:$B$49,SummaryTC_AP!$B78,'WW Spending Total'!W$10:W$49)</f>
        <v>0</v>
      </c>
      <c r="Y78" s="114">
        <f>SUMIF('WW Spending Total'!$B$10:$B$49,SummaryTC_AP!$B78,'WW Spending Total'!X$10:X$49)</f>
        <v>0</v>
      </c>
      <c r="Z78" s="114">
        <f>SUMIF('WW Spending Total'!$B$10:$B$49,SummaryTC_AP!$B78,'WW Spending Total'!Y$10:Y$49)</f>
        <v>0</v>
      </c>
      <c r="AA78" s="114">
        <f>SUMIF('WW Spending Total'!$B$10:$B$49,SummaryTC_AP!$B78,'WW Spending Total'!Z$10:Z$49)</f>
        <v>0</v>
      </c>
      <c r="AB78" s="114">
        <f>SUMIF('WW Spending Total'!$B$10:$B$49,SummaryTC_AP!$B78,'WW Spending Total'!AA$10:AA$49)</f>
        <v>0</v>
      </c>
      <c r="AC78" s="114">
        <f>SUMIF('WW Spending Total'!$B$10:$B$49,SummaryTC_AP!$B78,'WW Spending Total'!AB$10:AB$49)</f>
        <v>0</v>
      </c>
      <c r="AD78" s="114">
        <f>SUMIF('WW Spending Total'!$B$10:$B$49,SummaryTC_AP!$B78,'WW Spending Total'!AC$10:AC$49)</f>
        <v>0</v>
      </c>
      <c r="AE78" s="114">
        <f>SUMIF('WW Spending Total'!$B$10:$B$49,SummaryTC_AP!$B78,'WW Spending Total'!AD$10:AD$49)</f>
        <v>0</v>
      </c>
      <c r="AF78" s="114">
        <f>SUMIF('WW Spending Total'!$B$10:$B$49,SummaryTC_AP!$B78,'WW Spending Total'!AE$10:AE$49)</f>
        <v>0</v>
      </c>
      <c r="AG78" s="114">
        <f>SUMIF('WW Spending Total'!$B$10:$B$49,SummaryTC_AP!$B78,'WW Spending Total'!AF$10:AF$49)</f>
        <v>0</v>
      </c>
      <c r="AH78" s="347">
        <f>SUMIF('WW Spending Total'!$B$10:$B$49,SummaryTC_AP!$B78,'WW Spending Total'!AG$10:AG$49)</f>
        <v>0</v>
      </c>
      <c r="AI78" s="349">
        <f>SUM(E78:AC78)</f>
        <v>0</v>
      </c>
    </row>
    <row r="79" spans="2:35" x14ac:dyDescent="0.2">
      <c r="B79" s="25" t="str">
        <f>'Summary TC'!B79</f>
        <v/>
      </c>
      <c r="C79" s="25">
        <f>'Summary TC'!C79</f>
        <v>0</v>
      </c>
      <c r="D79" s="18">
        <f>'Summary TC'!D79</f>
        <v>0</v>
      </c>
      <c r="E79" s="113">
        <f>SUMIF('WW Spending Total'!$B$10:$B$49,SummaryTC_AP!$B79,'WW Spending Total'!D$10:D$49)</f>
        <v>0</v>
      </c>
      <c r="F79" s="114">
        <f>SUMIF('WW Spending Total'!$B$10:$B$49,SummaryTC_AP!$B79,'WW Spending Total'!E$10:E$49)</f>
        <v>0</v>
      </c>
      <c r="G79" s="114">
        <f>SUMIF('WW Spending Total'!$B$10:$B$49,SummaryTC_AP!$B79,'WW Spending Total'!F$10:F$49)</f>
        <v>0</v>
      </c>
      <c r="H79" s="114">
        <f>SUMIF('WW Spending Total'!$B$10:$B$49,SummaryTC_AP!$B79,'WW Spending Total'!G$10:G$49)</f>
        <v>0</v>
      </c>
      <c r="I79" s="114">
        <f>SUMIF('WW Spending Total'!$B$10:$B$49,SummaryTC_AP!$B79,'WW Spending Total'!H$10:H$49)</f>
        <v>0</v>
      </c>
      <c r="J79" s="114">
        <f>SUMIF('WW Spending Total'!$B$10:$B$49,SummaryTC_AP!$B79,'WW Spending Total'!I$10:I$49)</f>
        <v>0</v>
      </c>
      <c r="K79" s="114">
        <f>SUMIF('WW Spending Total'!$B$10:$B$49,SummaryTC_AP!$B79,'WW Spending Total'!J$10:J$49)</f>
        <v>0</v>
      </c>
      <c r="L79" s="114">
        <f>SUMIF('WW Spending Total'!$B$10:$B$49,SummaryTC_AP!$B79,'WW Spending Total'!K$10:K$49)</f>
        <v>0</v>
      </c>
      <c r="M79" s="114">
        <f>SUMIF('WW Spending Total'!$B$10:$B$49,SummaryTC_AP!$B79,'WW Spending Total'!L$10:L$49)</f>
        <v>0</v>
      </c>
      <c r="N79" s="114">
        <f>SUMIF('WW Spending Total'!$B$10:$B$49,SummaryTC_AP!$B79,'WW Spending Total'!M$10:M$49)</f>
        <v>0</v>
      </c>
      <c r="O79" s="114">
        <f>SUMIF('WW Spending Total'!$B$10:$B$49,SummaryTC_AP!$B79,'WW Spending Total'!N$10:N$49)</f>
        <v>0</v>
      </c>
      <c r="P79" s="114">
        <f>SUMIF('WW Spending Total'!$B$10:$B$49,SummaryTC_AP!$B79,'WW Spending Total'!O$10:O$49)</f>
        <v>0</v>
      </c>
      <c r="Q79" s="114">
        <f>SUMIF('WW Spending Total'!$B$10:$B$49,SummaryTC_AP!$B79,'WW Spending Total'!P$10:P$49)</f>
        <v>0</v>
      </c>
      <c r="R79" s="114">
        <f>SUMIF('WW Spending Total'!$B$10:$B$49,SummaryTC_AP!$B79,'WW Spending Total'!Q$10:Q$49)</f>
        <v>0</v>
      </c>
      <c r="S79" s="114">
        <f>SUMIF('WW Spending Total'!$B$10:$B$49,SummaryTC_AP!$B79,'WW Spending Total'!R$10:R$49)</f>
        <v>0</v>
      </c>
      <c r="T79" s="114">
        <f>SUMIF('WW Spending Total'!$B$10:$B$49,SummaryTC_AP!$B79,'WW Spending Total'!S$10:S$49)</f>
        <v>0</v>
      </c>
      <c r="U79" s="114">
        <f>SUMIF('WW Spending Total'!$B$10:$B$49,SummaryTC_AP!$B79,'WW Spending Total'!T$10:T$49)</f>
        <v>0</v>
      </c>
      <c r="V79" s="114">
        <f>SUMIF('WW Spending Total'!$B$10:$B$49,SummaryTC_AP!$B79,'WW Spending Total'!U$10:U$49)</f>
        <v>0</v>
      </c>
      <c r="W79" s="114">
        <f>SUMIF('WW Spending Total'!$B$10:$B$49,SummaryTC_AP!$B79,'WW Spending Total'!V$10:V$49)</f>
        <v>0</v>
      </c>
      <c r="X79" s="114">
        <f>SUMIF('WW Spending Total'!$B$10:$B$49,SummaryTC_AP!$B79,'WW Spending Total'!W$10:W$49)</f>
        <v>0</v>
      </c>
      <c r="Y79" s="114">
        <f>SUMIF('WW Spending Total'!$B$10:$B$49,SummaryTC_AP!$B79,'WW Spending Total'!X$10:X$49)</f>
        <v>0</v>
      </c>
      <c r="Z79" s="114">
        <f>SUMIF('WW Spending Total'!$B$10:$B$49,SummaryTC_AP!$B79,'WW Spending Total'!Y$10:Y$49)</f>
        <v>0</v>
      </c>
      <c r="AA79" s="114">
        <f>SUMIF('WW Spending Total'!$B$10:$B$49,SummaryTC_AP!$B79,'WW Spending Total'!Z$10:Z$49)</f>
        <v>0</v>
      </c>
      <c r="AB79" s="114">
        <f>SUMIF('WW Spending Total'!$B$10:$B$49,SummaryTC_AP!$B79,'WW Spending Total'!AA$10:AA$49)</f>
        <v>0</v>
      </c>
      <c r="AC79" s="114">
        <f>SUMIF('WW Spending Total'!$B$10:$B$49,SummaryTC_AP!$B79,'WW Spending Total'!AB$10:AB$49)</f>
        <v>0</v>
      </c>
      <c r="AD79" s="114">
        <f>SUMIF('WW Spending Total'!$B$10:$B$49,SummaryTC_AP!$B79,'WW Spending Total'!AC$10:AC$49)</f>
        <v>0</v>
      </c>
      <c r="AE79" s="114">
        <f>SUMIF('WW Spending Total'!$B$10:$B$49,SummaryTC_AP!$B79,'WW Spending Total'!AD$10:AD$49)</f>
        <v>0</v>
      </c>
      <c r="AF79" s="114">
        <f>SUMIF('WW Spending Total'!$B$10:$B$49,SummaryTC_AP!$B79,'WW Spending Total'!AE$10:AE$49)</f>
        <v>0</v>
      </c>
      <c r="AG79" s="114">
        <f>SUMIF('WW Spending Total'!$B$10:$B$49,SummaryTC_AP!$B79,'WW Spending Total'!AF$10:AF$49)</f>
        <v>0</v>
      </c>
      <c r="AH79" s="347">
        <f>SUMIF('WW Spending Total'!$B$10:$B$49,SummaryTC_AP!$B79,'WW Spending Total'!AG$10:AG$49)</f>
        <v>0</v>
      </c>
      <c r="AI79" s="349">
        <f>SUM(E79:AC79)</f>
        <v>0</v>
      </c>
    </row>
    <row r="80" spans="2:35" x14ac:dyDescent="0.2">
      <c r="B80" s="25" t="str">
        <f>'Summary TC'!B80</f>
        <v/>
      </c>
      <c r="C80" s="25">
        <f>'Summary TC'!C80</f>
        <v>0</v>
      </c>
      <c r="D80" s="18">
        <f>'Summary TC'!D80</f>
        <v>0</v>
      </c>
      <c r="E80" s="113">
        <f>SUMIF('WW Spending Total'!$B$10:$B$49,SummaryTC_AP!$B80,'WW Spending Total'!D$10:D$49)</f>
        <v>0</v>
      </c>
      <c r="F80" s="114">
        <f>SUMIF('WW Spending Total'!$B$10:$B$49,SummaryTC_AP!$B80,'WW Spending Total'!E$10:E$49)</f>
        <v>0</v>
      </c>
      <c r="G80" s="114">
        <f>SUMIF('WW Spending Total'!$B$10:$B$49,SummaryTC_AP!$B80,'WW Spending Total'!F$10:F$49)</f>
        <v>0</v>
      </c>
      <c r="H80" s="114">
        <f>SUMIF('WW Spending Total'!$B$10:$B$49,SummaryTC_AP!$B80,'WW Spending Total'!G$10:G$49)</f>
        <v>0</v>
      </c>
      <c r="I80" s="114">
        <f>SUMIF('WW Spending Total'!$B$10:$B$49,SummaryTC_AP!$B80,'WW Spending Total'!H$10:H$49)</f>
        <v>0</v>
      </c>
      <c r="J80" s="114">
        <f>SUMIF('WW Spending Total'!$B$10:$B$49,SummaryTC_AP!$B80,'WW Spending Total'!I$10:I$49)</f>
        <v>0</v>
      </c>
      <c r="K80" s="114">
        <f>SUMIF('WW Spending Total'!$B$10:$B$49,SummaryTC_AP!$B80,'WW Spending Total'!J$10:J$49)</f>
        <v>0</v>
      </c>
      <c r="L80" s="114">
        <f>SUMIF('WW Spending Total'!$B$10:$B$49,SummaryTC_AP!$B80,'WW Spending Total'!K$10:K$49)</f>
        <v>0</v>
      </c>
      <c r="M80" s="114">
        <f>SUMIF('WW Spending Total'!$B$10:$B$49,SummaryTC_AP!$B80,'WW Spending Total'!L$10:L$49)</f>
        <v>0</v>
      </c>
      <c r="N80" s="114">
        <f>SUMIF('WW Spending Total'!$B$10:$B$49,SummaryTC_AP!$B80,'WW Spending Total'!M$10:M$49)</f>
        <v>0</v>
      </c>
      <c r="O80" s="114">
        <f>SUMIF('WW Spending Total'!$B$10:$B$49,SummaryTC_AP!$B80,'WW Spending Total'!N$10:N$49)</f>
        <v>0</v>
      </c>
      <c r="P80" s="114">
        <f>SUMIF('WW Spending Total'!$B$10:$B$49,SummaryTC_AP!$B80,'WW Spending Total'!O$10:O$49)</f>
        <v>0</v>
      </c>
      <c r="Q80" s="114">
        <f>SUMIF('WW Spending Total'!$B$10:$B$49,SummaryTC_AP!$B80,'WW Spending Total'!P$10:P$49)</f>
        <v>0</v>
      </c>
      <c r="R80" s="114">
        <f>SUMIF('WW Spending Total'!$B$10:$B$49,SummaryTC_AP!$B80,'WW Spending Total'!Q$10:Q$49)</f>
        <v>0</v>
      </c>
      <c r="S80" s="114">
        <f>SUMIF('WW Spending Total'!$B$10:$B$49,SummaryTC_AP!$B80,'WW Spending Total'!R$10:R$49)</f>
        <v>0</v>
      </c>
      <c r="T80" s="114">
        <f>SUMIF('WW Spending Total'!$B$10:$B$49,SummaryTC_AP!$B80,'WW Spending Total'!S$10:S$49)</f>
        <v>0</v>
      </c>
      <c r="U80" s="114">
        <f>SUMIF('WW Spending Total'!$B$10:$B$49,SummaryTC_AP!$B80,'WW Spending Total'!T$10:T$49)</f>
        <v>0</v>
      </c>
      <c r="V80" s="114">
        <f>SUMIF('WW Spending Total'!$B$10:$B$49,SummaryTC_AP!$B80,'WW Spending Total'!U$10:U$49)</f>
        <v>0</v>
      </c>
      <c r="W80" s="114">
        <f>SUMIF('WW Spending Total'!$B$10:$B$49,SummaryTC_AP!$B80,'WW Spending Total'!V$10:V$49)</f>
        <v>0</v>
      </c>
      <c r="X80" s="114">
        <f>SUMIF('WW Spending Total'!$B$10:$B$49,SummaryTC_AP!$B80,'WW Spending Total'!W$10:W$49)</f>
        <v>0</v>
      </c>
      <c r="Y80" s="114">
        <f>SUMIF('WW Spending Total'!$B$10:$B$49,SummaryTC_AP!$B80,'WW Spending Total'!X$10:X$49)</f>
        <v>0</v>
      </c>
      <c r="Z80" s="114">
        <f>SUMIF('WW Spending Total'!$B$10:$B$49,SummaryTC_AP!$B80,'WW Spending Total'!Y$10:Y$49)</f>
        <v>0</v>
      </c>
      <c r="AA80" s="114">
        <f>SUMIF('WW Spending Total'!$B$10:$B$49,SummaryTC_AP!$B80,'WW Spending Total'!Z$10:Z$49)</f>
        <v>0</v>
      </c>
      <c r="AB80" s="114">
        <f>SUMIF('WW Spending Total'!$B$10:$B$49,SummaryTC_AP!$B80,'WW Spending Total'!AA$10:AA$49)</f>
        <v>0</v>
      </c>
      <c r="AC80" s="114">
        <f>SUMIF('WW Spending Total'!$B$10:$B$49,SummaryTC_AP!$B80,'WW Spending Total'!AB$10:AB$49)</f>
        <v>0</v>
      </c>
      <c r="AD80" s="114">
        <f>SUMIF('WW Spending Total'!$B$10:$B$49,SummaryTC_AP!$B80,'WW Spending Total'!AC$10:AC$49)</f>
        <v>0</v>
      </c>
      <c r="AE80" s="114">
        <f>SUMIF('WW Spending Total'!$B$10:$B$49,SummaryTC_AP!$B80,'WW Spending Total'!AD$10:AD$49)</f>
        <v>0</v>
      </c>
      <c r="AF80" s="114">
        <f>SUMIF('WW Spending Total'!$B$10:$B$49,SummaryTC_AP!$B80,'WW Spending Total'!AE$10:AE$49)</f>
        <v>0</v>
      </c>
      <c r="AG80" s="114">
        <f>SUMIF('WW Spending Total'!$B$10:$B$49,SummaryTC_AP!$B80,'WW Spending Total'!AF$10:AF$49)</f>
        <v>0</v>
      </c>
      <c r="AH80" s="347">
        <f>SUMIF('WW Spending Total'!$B$10:$B$49,SummaryTC_AP!$B80,'WW Spending Total'!AG$10:AG$49)</f>
        <v>0</v>
      </c>
      <c r="AI80" s="349">
        <f>SUM(E80:AC80)</f>
        <v>0</v>
      </c>
    </row>
    <row r="81" spans="2:35" x14ac:dyDescent="0.2">
      <c r="B81" s="25" t="str">
        <f>'Summary TC'!B81</f>
        <v/>
      </c>
      <c r="C81" s="25">
        <f>'Summary TC'!C81</f>
        <v>0</v>
      </c>
      <c r="D81" s="18">
        <f>'Summary TC'!D81</f>
        <v>0</v>
      </c>
      <c r="E81" s="113">
        <f>SUMIF('WW Spending Total'!$B$10:$B$49,SummaryTC_AP!$B81,'WW Spending Total'!D$10:D$49)</f>
        <v>0</v>
      </c>
      <c r="F81" s="114">
        <f>SUMIF('WW Spending Total'!$B$10:$B$49,SummaryTC_AP!$B81,'WW Spending Total'!E$10:E$49)</f>
        <v>0</v>
      </c>
      <c r="G81" s="114">
        <f>SUMIF('WW Spending Total'!$B$10:$B$49,SummaryTC_AP!$B81,'WW Spending Total'!F$10:F$49)</f>
        <v>0</v>
      </c>
      <c r="H81" s="114">
        <f>SUMIF('WW Spending Total'!$B$10:$B$49,SummaryTC_AP!$B81,'WW Spending Total'!G$10:G$49)</f>
        <v>0</v>
      </c>
      <c r="I81" s="114">
        <f>SUMIF('WW Spending Total'!$B$10:$B$49,SummaryTC_AP!$B81,'WW Spending Total'!H$10:H$49)</f>
        <v>0</v>
      </c>
      <c r="J81" s="114">
        <f>SUMIF('WW Spending Total'!$B$10:$B$49,SummaryTC_AP!$B81,'WW Spending Total'!I$10:I$49)</f>
        <v>0</v>
      </c>
      <c r="K81" s="114">
        <f>SUMIF('WW Spending Total'!$B$10:$B$49,SummaryTC_AP!$B81,'WW Spending Total'!J$10:J$49)</f>
        <v>0</v>
      </c>
      <c r="L81" s="114">
        <f>SUMIF('WW Spending Total'!$B$10:$B$49,SummaryTC_AP!$B81,'WW Spending Total'!K$10:K$49)</f>
        <v>0</v>
      </c>
      <c r="M81" s="114">
        <f>SUMIF('WW Spending Total'!$B$10:$B$49,SummaryTC_AP!$B81,'WW Spending Total'!L$10:L$49)</f>
        <v>0</v>
      </c>
      <c r="N81" s="114">
        <f>SUMIF('WW Spending Total'!$B$10:$B$49,SummaryTC_AP!$B81,'WW Spending Total'!M$10:M$49)</f>
        <v>0</v>
      </c>
      <c r="O81" s="114">
        <f>SUMIF('WW Spending Total'!$B$10:$B$49,SummaryTC_AP!$B81,'WW Spending Total'!N$10:N$49)</f>
        <v>0</v>
      </c>
      <c r="P81" s="114">
        <f>SUMIF('WW Spending Total'!$B$10:$B$49,SummaryTC_AP!$B81,'WW Spending Total'!O$10:O$49)</f>
        <v>0</v>
      </c>
      <c r="Q81" s="114">
        <f>SUMIF('WW Spending Total'!$B$10:$B$49,SummaryTC_AP!$B81,'WW Spending Total'!P$10:P$49)</f>
        <v>0</v>
      </c>
      <c r="R81" s="114">
        <f>SUMIF('WW Spending Total'!$B$10:$B$49,SummaryTC_AP!$B81,'WW Spending Total'!Q$10:Q$49)</f>
        <v>0</v>
      </c>
      <c r="S81" s="114">
        <f>SUMIF('WW Spending Total'!$B$10:$B$49,SummaryTC_AP!$B81,'WW Spending Total'!R$10:R$49)</f>
        <v>0</v>
      </c>
      <c r="T81" s="114">
        <f>SUMIF('WW Spending Total'!$B$10:$B$49,SummaryTC_AP!$B81,'WW Spending Total'!S$10:S$49)</f>
        <v>0</v>
      </c>
      <c r="U81" s="114">
        <f>SUMIF('WW Spending Total'!$B$10:$B$49,SummaryTC_AP!$B81,'WW Spending Total'!T$10:T$49)</f>
        <v>0</v>
      </c>
      <c r="V81" s="114">
        <f>SUMIF('WW Spending Total'!$B$10:$B$49,SummaryTC_AP!$B81,'WW Spending Total'!U$10:U$49)</f>
        <v>0</v>
      </c>
      <c r="W81" s="114">
        <f>SUMIF('WW Spending Total'!$B$10:$B$49,SummaryTC_AP!$B81,'WW Spending Total'!V$10:V$49)</f>
        <v>0</v>
      </c>
      <c r="X81" s="114">
        <f>SUMIF('WW Spending Total'!$B$10:$B$49,SummaryTC_AP!$B81,'WW Spending Total'!W$10:W$49)</f>
        <v>0</v>
      </c>
      <c r="Y81" s="114">
        <f>SUMIF('WW Spending Total'!$B$10:$B$49,SummaryTC_AP!$B81,'WW Spending Total'!X$10:X$49)</f>
        <v>0</v>
      </c>
      <c r="Z81" s="114">
        <f>SUMIF('WW Spending Total'!$B$10:$B$49,SummaryTC_AP!$B81,'WW Spending Total'!Y$10:Y$49)</f>
        <v>0</v>
      </c>
      <c r="AA81" s="114">
        <f>SUMIF('WW Spending Total'!$B$10:$B$49,SummaryTC_AP!$B81,'WW Spending Total'!Z$10:Z$49)</f>
        <v>0</v>
      </c>
      <c r="AB81" s="114">
        <f>SUMIF('WW Spending Total'!$B$10:$B$49,SummaryTC_AP!$B81,'WW Spending Total'!AA$10:AA$49)</f>
        <v>0</v>
      </c>
      <c r="AC81" s="114">
        <f>SUMIF('WW Spending Total'!$B$10:$B$49,SummaryTC_AP!$B81,'WW Spending Total'!AB$10:AB$49)</f>
        <v>0</v>
      </c>
      <c r="AD81" s="114">
        <f>SUMIF('WW Spending Total'!$B$10:$B$49,SummaryTC_AP!$B81,'WW Spending Total'!AC$10:AC$49)</f>
        <v>0</v>
      </c>
      <c r="AE81" s="114">
        <f>SUMIF('WW Spending Total'!$B$10:$B$49,SummaryTC_AP!$B81,'WW Spending Total'!AD$10:AD$49)</f>
        <v>0</v>
      </c>
      <c r="AF81" s="114">
        <f>SUMIF('WW Spending Total'!$B$10:$B$49,SummaryTC_AP!$B81,'WW Spending Total'!AE$10:AE$49)</f>
        <v>0</v>
      </c>
      <c r="AG81" s="114">
        <f>SUMIF('WW Spending Total'!$B$10:$B$49,SummaryTC_AP!$B81,'WW Spending Total'!AF$10:AF$49)</f>
        <v>0</v>
      </c>
      <c r="AH81" s="347">
        <f>SUMIF('WW Spending Total'!$B$10:$B$49,SummaryTC_AP!$B81,'WW Spending Total'!AG$10:AG$49)</f>
        <v>0</v>
      </c>
      <c r="AI81" s="349">
        <f>SUM(E81:AC81)</f>
        <v>0</v>
      </c>
    </row>
    <row r="82" spans="2:35" x14ac:dyDescent="0.2">
      <c r="B82" s="25">
        <f>'Summary TC'!B82</f>
        <v>0</v>
      </c>
      <c r="C82" s="25"/>
      <c r="E82" s="83"/>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349"/>
      <c r="AI82" s="349"/>
    </row>
    <row r="83" spans="2:35" x14ac:dyDescent="0.2">
      <c r="B83" s="25" t="str">
        <f>'Summary TC'!B83</f>
        <v>Medicaid Aggregate</v>
      </c>
      <c r="C83" s="25">
        <f>'Summary TC'!C83</f>
        <v>0</v>
      </c>
      <c r="D83" s="18">
        <f>'Summary TC'!D83</f>
        <v>0</v>
      </c>
      <c r="E83" s="83">
        <f>SUMIF('WW Spending Total'!$B$10:$B$49,SummaryTC_AP!$B83,'WW Spending Total'!D$10:D$49)</f>
        <v>0</v>
      </c>
      <c r="F83" s="84">
        <f>SUMIF('WW Spending Total'!$B$10:$B$49,SummaryTC_AP!$B83,'WW Spending Total'!E$10:E$49)</f>
        <v>0</v>
      </c>
      <c r="G83" s="84">
        <f>SUMIF('WW Spending Total'!$B$10:$B$49,SummaryTC_AP!$B83,'WW Spending Total'!F$10:F$49)</f>
        <v>0</v>
      </c>
      <c r="H83" s="84">
        <f>SUMIF('WW Spending Total'!$B$10:$B$49,SummaryTC_AP!$B83,'WW Spending Total'!G$10:G$49)</f>
        <v>0</v>
      </c>
      <c r="I83" s="84">
        <f>SUMIF('WW Spending Total'!$B$10:$B$49,SummaryTC_AP!$B83,'WW Spending Total'!H$10:H$49)</f>
        <v>0</v>
      </c>
      <c r="J83" s="84">
        <f>SUMIF('WW Spending Total'!$B$10:$B$49,SummaryTC_AP!$B83,'WW Spending Total'!I$10:I$49)</f>
        <v>0</v>
      </c>
      <c r="K83" s="84">
        <f>SUMIF('WW Spending Total'!$B$10:$B$49,SummaryTC_AP!$B83,'WW Spending Total'!J$10:J$49)</f>
        <v>0</v>
      </c>
      <c r="L83" s="84">
        <f>SUMIF('WW Spending Total'!$B$10:$B$49,SummaryTC_AP!$B83,'WW Spending Total'!K$10:K$49)</f>
        <v>0</v>
      </c>
      <c r="M83" s="84">
        <f>SUMIF('WW Spending Total'!$B$10:$B$49,SummaryTC_AP!$B83,'WW Spending Total'!L$10:L$49)</f>
        <v>0</v>
      </c>
      <c r="N83" s="84">
        <f>SUMIF('WW Spending Total'!$B$10:$B$49,SummaryTC_AP!$B83,'WW Spending Total'!M$10:M$49)</f>
        <v>0</v>
      </c>
      <c r="O83" s="84">
        <f>SUMIF('WW Spending Total'!$B$10:$B$49,SummaryTC_AP!$B83,'WW Spending Total'!N$10:N$49)</f>
        <v>0</v>
      </c>
      <c r="P83" s="84">
        <f>SUMIF('WW Spending Total'!$B$10:$B$49,SummaryTC_AP!$B83,'WW Spending Total'!O$10:O$49)</f>
        <v>0</v>
      </c>
      <c r="Q83" s="84">
        <f>SUMIF('WW Spending Total'!$B$10:$B$49,SummaryTC_AP!$B83,'WW Spending Total'!P$10:P$49)</f>
        <v>0</v>
      </c>
      <c r="R83" s="84">
        <f>SUMIF('WW Spending Total'!$B$10:$B$49,SummaryTC_AP!$B83,'WW Spending Total'!Q$10:Q$49)</f>
        <v>0</v>
      </c>
      <c r="S83" s="84">
        <f>SUMIF('WW Spending Total'!$B$10:$B$49,SummaryTC_AP!$B83,'WW Spending Total'!R$10:R$49)</f>
        <v>0</v>
      </c>
      <c r="T83" s="84">
        <f>SUMIF('WW Spending Total'!$B$10:$B$49,SummaryTC_AP!$B83,'WW Spending Total'!S$10:S$49)</f>
        <v>0</v>
      </c>
      <c r="U83" s="84">
        <f>SUMIF('WW Spending Total'!$B$10:$B$49,SummaryTC_AP!$B83,'WW Spending Total'!T$10:T$49)</f>
        <v>0</v>
      </c>
      <c r="V83" s="84">
        <f>SUMIF('WW Spending Total'!$B$10:$B$49,SummaryTC_AP!$B83,'WW Spending Total'!U$10:U$49)</f>
        <v>0</v>
      </c>
      <c r="W83" s="84">
        <f>SUMIF('WW Spending Total'!$B$10:$B$49,SummaryTC_AP!$B83,'WW Spending Total'!V$10:V$49)</f>
        <v>0</v>
      </c>
      <c r="X83" s="84">
        <f>SUMIF('WW Spending Total'!$B$10:$B$49,SummaryTC_AP!$B83,'WW Spending Total'!W$10:W$49)</f>
        <v>0</v>
      </c>
      <c r="Y83" s="84">
        <f>SUMIF('WW Spending Total'!$B$10:$B$49,SummaryTC_AP!$B83,'WW Spending Total'!X$10:X$49)</f>
        <v>0</v>
      </c>
      <c r="Z83" s="84">
        <f>SUMIF('WW Spending Total'!$B$10:$B$49,SummaryTC_AP!$B83,'WW Spending Total'!Y$10:Y$49)</f>
        <v>0</v>
      </c>
      <c r="AA83" s="84">
        <f>SUMIF('WW Spending Total'!$B$10:$B$49,SummaryTC_AP!$B83,'WW Spending Total'!Z$10:Z$49)</f>
        <v>0</v>
      </c>
      <c r="AB83" s="84">
        <f>SUMIF('WW Spending Total'!$B$10:$B$49,SummaryTC_AP!$B83,'WW Spending Total'!AA$10:AA$49)</f>
        <v>0</v>
      </c>
      <c r="AC83" s="84">
        <f>SUMIF('WW Spending Total'!$B$10:$B$49,SummaryTC_AP!$B83,'WW Spending Total'!AB$10:AB$49)</f>
        <v>0</v>
      </c>
      <c r="AD83" s="84">
        <f>SUMIF('WW Spending Total'!$B$10:$B$49,SummaryTC_AP!$B83,'WW Spending Total'!AC$10:AC$49)</f>
        <v>0</v>
      </c>
      <c r="AE83" s="84">
        <f>SUMIF('WW Spending Total'!$B$10:$B$49,SummaryTC_AP!$B83,'WW Spending Total'!AD$10:AD$49)</f>
        <v>0</v>
      </c>
      <c r="AF83" s="84">
        <f>SUMIF('WW Spending Total'!$B$10:$B$49,SummaryTC_AP!$B83,'WW Spending Total'!AE$10:AE$49)</f>
        <v>0</v>
      </c>
      <c r="AG83" s="84">
        <f>SUMIF('WW Spending Total'!$B$10:$B$49,SummaryTC_AP!$B83,'WW Spending Total'!AF$10:AF$49)</f>
        <v>0</v>
      </c>
      <c r="AH83" s="349">
        <f>SUMIF('WW Spending Total'!$B$10:$B$49,SummaryTC_AP!$B83,'WW Spending Total'!AG$10:AG$49)</f>
        <v>0</v>
      </c>
      <c r="AI83" s="349">
        <f>IF($B$7="Actuals only",SUMIF('WW Spending Actual'!$B$8:$B$49,SummaryTC_AP!$B83,'WW Spending Actual'!I$8:I$49),0)+IF($B$7="Actuals + Projected",SUMIF('WW Spending Total'!$B$8:$B$49,SummaryTC_AP!$B83,'WW Spending Total'!I$8:I$49),0)</f>
        <v>0</v>
      </c>
    </row>
    <row r="84" spans="2:35" x14ac:dyDescent="0.2">
      <c r="B84" s="25" t="str">
        <f>'Summary TC'!B84</f>
        <v/>
      </c>
      <c r="C84" s="25">
        <f>'Summary TC'!C84</f>
        <v>0</v>
      </c>
      <c r="D84" s="18">
        <f>'Summary TC'!D84</f>
        <v>0</v>
      </c>
      <c r="E84" s="113">
        <f>SUMIF('WW Spending Total'!$B$10:$B$49,SummaryTC_AP!$B84,'WW Spending Total'!D$10:D$49)</f>
        <v>0</v>
      </c>
      <c r="F84" s="114">
        <f>SUMIF('WW Spending Total'!$B$10:$B$49,SummaryTC_AP!$B84,'WW Spending Total'!E$10:E$49)</f>
        <v>0</v>
      </c>
      <c r="G84" s="114">
        <f>SUMIF('WW Spending Total'!$B$10:$B$49,SummaryTC_AP!$B84,'WW Spending Total'!F$10:F$49)</f>
        <v>0</v>
      </c>
      <c r="H84" s="114">
        <f>SUMIF('WW Spending Total'!$B$10:$B$49,SummaryTC_AP!$B84,'WW Spending Total'!G$10:G$49)</f>
        <v>0</v>
      </c>
      <c r="I84" s="114">
        <f>SUMIF('WW Spending Total'!$B$10:$B$49,SummaryTC_AP!$B84,'WW Spending Total'!H$10:H$49)</f>
        <v>0</v>
      </c>
      <c r="J84" s="114">
        <f>SUMIF('WW Spending Total'!$B$10:$B$49,SummaryTC_AP!$B84,'WW Spending Total'!I$10:I$49)</f>
        <v>0</v>
      </c>
      <c r="K84" s="114">
        <f>SUMIF('WW Spending Total'!$B$10:$B$49,SummaryTC_AP!$B84,'WW Spending Total'!J$10:J$49)</f>
        <v>0</v>
      </c>
      <c r="L84" s="114">
        <f>SUMIF('WW Spending Total'!$B$10:$B$49,SummaryTC_AP!$B84,'WW Spending Total'!K$10:K$49)</f>
        <v>0</v>
      </c>
      <c r="M84" s="114">
        <f>SUMIF('WW Spending Total'!$B$10:$B$49,SummaryTC_AP!$B84,'WW Spending Total'!L$10:L$49)</f>
        <v>0</v>
      </c>
      <c r="N84" s="114">
        <f>SUMIF('WW Spending Total'!$B$10:$B$49,SummaryTC_AP!$B84,'WW Spending Total'!M$10:M$49)</f>
        <v>0</v>
      </c>
      <c r="O84" s="114">
        <f>SUMIF('WW Spending Total'!$B$10:$B$49,SummaryTC_AP!$B84,'WW Spending Total'!N$10:N$49)</f>
        <v>0</v>
      </c>
      <c r="P84" s="114">
        <f>SUMIF('WW Spending Total'!$B$10:$B$49,SummaryTC_AP!$B84,'WW Spending Total'!O$10:O$49)</f>
        <v>0</v>
      </c>
      <c r="Q84" s="114">
        <f>SUMIF('WW Spending Total'!$B$10:$B$49,SummaryTC_AP!$B84,'WW Spending Total'!P$10:P$49)</f>
        <v>0</v>
      </c>
      <c r="R84" s="114">
        <f>SUMIF('WW Spending Total'!$B$10:$B$49,SummaryTC_AP!$B84,'WW Spending Total'!Q$10:Q$49)</f>
        <v>0</v>
      </c>
      <c r="S84" s="114">
        <f>SUMIF('WW Spending Total'!$B$10:$B$49,SummaryTC_AP!$B84,'WW Spending Total'!R$10:R$49)</f>
        <v>0</v>
      </c>
      <c r="T84" s="114">
        <f>SUMIF('WW Spending Total'!$B$10:$B$49,SummaryTC_AP!$B84,'WW Spending Total'!S$10:S$49)</f>
        <v>0</v>
      </c>
      <c r="U84" s="114">
        <f>SUMIF('WW Spending Total'!$B$10:$B$49,SummaryTC_AP!$B84,'WW Spending Total'!T$10:T$49)</f>
        <v>0</v>
      </c>
      <c r="V84" s="114">
        <f>SUMIF('WW Spending Total'!$B$10:$B$49,SummaryTC_AP!$B84,'WW Spending Total'!U$10:U$49)</f>
        <v>0</v>
      </c>
      <c r="W84" s="114">
        <f>SUMIF('WW Spending Total'!$B$10:$B$49,SummaryTC_AP!$B84,'WW Spending Total'!V$10:V$49)</f>
        <v>0</v>
      </c>
      <c r="X84" s="114">
        <f>SUMIF('WW Spending Total'!$B$10:$B$49,SummaryTC_AP!$B84,'WW Spending Total'!W$10:W$49)</f>
        <v>0</v>
      </c>
      <c r="Y84" s="114">
        <f>SUMIF('WW Spending Total'!$B$10:$B$49,SummaryTC_AP!$B84,'WW Spending Total'!X$10:X$49)</f>
        <v>0</v>
      </c>
      <c r="Z84" s="114">
        <f>SUMIF('WW Spending Total'!$B$10:$B$49,SummaryTC_AP!$B84,'WW Spending Total'!Y$10:Y$49)</f>
        <v>0</v>
      </c>
      <c r="AA84" s="114">
        <f>SUMIF('WW Spending Total'!$B$10:$B$49,SummaryTC_AP!$B84,'WW Spending Total'!Z$10:Z$49)</f>
        <v>0</v>
      </c>
      <c r="AB84" s="114">
        <f>SUMIF('WW Spending Total'!$B$10:$B$49,SummaryTC_AP!$B84,'WW Spending Total'!AA$10:AA$49)</f>
        <v>0</v>
      </c>
      <c r="AC84" s="114">
        <f>SUMIF('WW Spending Total'!$B$10:$B$49,SummaryTC_AP!$B84,'WW Spending Total'!AB$10:AB$49)</f>
        <v>0</v>
      </c>
      <c r="AD84" s="114">
        <f>SUMIF('WW Spending Total'!$B$10:$B$49,SummaryTC_AP!$B84,'WW Spending Total'!AC$10:AC$49)</f>
        <v>0</v>
      </c>
      <c r="AE84" s="114">
        <f>SUMIF('WW Spending Total'!$B$10:$B$49,SummaryTC_AP!$B84,'WW Spending Total'!AD$10:AD$49)</f>
        <v>0</v>
      </c>
      <c r="AF84" s="114">
        <f>SUMIF('WW Spending Total'!$B$10:$B$49,SummaryTC_AP!$B84,'WW Spending Total'!AE$10:AE$49)</f>
        <v>0</v>
      </c>
      <c r="AG84" s="114">
        <f>SUMIF('WW Spending Total'!$B$10:$B$49,SummaryTC_AP!$B84,'WW Spending Total'!AF$10:AF$49)</f>
        <v>0</v>
      </c>
      <c r="AH84" s="347">
        <f>SUMIF('WW Spending Total'!$B$10:$B$49,SummaryTC_AP!$B84,'WW Spending Total'!AG$10:AG$49)</f>
        <v>0</v>
      </c>
      <c r="AI84" s="349">
        <f>SUM(E84:AC84)</f>
        <v>0</v>
      </c>
    </row>
    <row r="85" spans="2:35" x14ac:dyDescent="0.2">
      <c r="B85" s="25" t="str">
        <f>'Summary TC'!B85</f>
        <v/>
      </c>
      <c r="C85" s="25">
        <f>'Summary TC'!C85</f>
        <v>0</v>
      </c>
      <c r="D85" s="18">
        <f>'Summary TC'!D85</f>
        <v>0</v>
      </c>
      <c r="E85" s="113">
        <f>SUMIF('WW Spending Total'!$B$10:$B$49,SummaryTC_AP!$B85,'WW Spending Total'!D$10:D$49)</f>
        <v>0</v>
      </c>
      <c r="F85" s="114">
        <f>SUMIF('WW Spending Total'!$B$10:$B$49,SummaryTC_AP!$B85,'WW Spending Total'!E$10:E$49)</f>
        <v>0</v>
      </c>
      <c r="G85" s="114">
        <f>SUMIF('WW Spending Total'!$B$10:$B$49,SummaryTC_AP!$B85,'WW Spending Total'!F$10:F$49)</f>
        <v>0</v>
      </c>
      <c r="H85" s="114">
        <f>SUMIF('WW Spending Total'!$B$10:$B$49,SummaryTC_AP!$B85,'WW Spending Total'!G$10:G$49)</f>
        <v>0</v>
      </c>
      <c r="I85" s="114">
        <f>SUMIF('WW Spending Total'!$B$10:$B$49,SummaryTC_AP!$B85,'WW Spending Total'!H$10:H$49)</f>
        <v>0</v>
      </c>
      <c r="J85" s="114">
        <f>SUMIF('WW Spending Total'!$B$10:$B$49,SummaryTC_AP!$B85,'WW Spending Total'!I$10:I$49)</f>
        <v>0</v>
      </c>
      <c r="K85" s="114">
        <f>SUMIF('WW Spending Total'!$B$10:$B$49,SummaryTC_AP!$B85,'WW Spending Total'!J$10:J$49)</f>
        <v>0</v>
      </c>
      <c r="L85" s="114">
        <f>SUMIF('WW Spending Total'!$B$10:$B$49,SummaryTC_AP!$B85,'WW Spending Total'!K$10:K$49)</f>
        <v>0</v>
      </c>
      <c r="M85" s="114">
        <f>SUMIF('WW Spending Total'!$B$10:$B$49,SummaryTC_AP!$B85,'WW Spending Total'!L$10:L$49)</f>
        <v>0</v>
      </c>
      <c r="N85" s="114">
        <f>SUMIF('WW Spending Total'!$B$10:$B$49,SummaryTC_AP!$B85,'WW Spending Total'!M$10:M$49)</f>
        <v>0</v>
      </c>
      <c r="O85" s="114">
        <f>SUMIF('WW Spending Total'!$B$10:$B$49,SummaryTC_AP!$B85,'WW Spending Total'!N$10:N$49)</f>
        <v>0</v>
      </c>
      <c r="P85" s="114">
        <f>SUMIF('WW Spending Total'!$B$10:$B$49,SummaryTC_AP!$B85,'WW Spending Total'!O$10:O$49)</f>
        <v>0</v>
      </c>
      <c r="Q85" s="114">
        <f>SUMIF('WW Spending Total'!$B$10:$B$49,SummaryTC_AP!$B85,'WW Spending Total'!P$10:P$49)</f>
        <v>0</v>
      </c>
      <c r="R85" s="114">
        <f>SUMIF('WW Spending Total'!$B$10:$B$49,SummaryTC_AP!$B85,'WW Spending Total'!Q$10:Q$49)</f>
        <v>0</v>
      </c>
      <c r="S85" s="114">
        <f>SUMIF('WW Spending Total'!$B$10:$B$49,SummaryTC_AP!$B85,'WW Spending Total'!R$10:R$49)</f>
        <v>0</v>
      </c>
      <c r="T85" s="114">
        <f>SUMIF('WW Spending Total'!$B$10:$B$49,SummaryTC_AP!$B85,'WW Spending Total'!S$10:S$49)</f>
        <v>0</v>
      </c>
      <c r="U85" s="114">
        <f>SUMIF('WW Spending Total'!$B$10:$B$49,SummaryTC_AP!$B85,'WW Spending Total'!T$10:T$49)</f>
        <v>0</v>
      </c>
      <c r="V85" s="114">
        <f>SUMIF('WW Spending Total'!$B$10:$B$49,SummaryTC_AP!$B85,'WW Spending Total'!U$10:U$49)</f>
        <v>0</v>
      </c>
      <c r="W85" s="114">
        <f>SUMIF('WW Spending Total'!$B$10:$B$49,SummaryTC_AP!$B85,'WW Spending Total'!V$10:V$49)</f>
        <v>0</v>
      </c>
      <c r="X85" s="114">
        <f>SUMIF('WW Spending Total'!$B$10:$B$49,SummaryTC_AP!$B85,'WW Spending Total'!W$10:W$49)</f>
        <v>0</v>
      </c>
      <c r="Y85" s="114">
        <f>SUMIF('WW Spending Total'!$B$10:$B$49,SummaryTC_AP!$B85,'WW Spending Total'!X$10:X$49)</f>
        <v>0</v>
      </c>
      <c r="Z85" s="114">
        <f>SUMIF('WW Spending Total'!$B$10:$B$49,SummaryTC_AP!$B85,'WW Spending Total'!Y$10:Y$49)</f>
        <v>0</v>
      </c>
      <c r="AA85" s="114">
        <f>SUMIF('WW Spending Total'!$B$10:$B$49,SummaryTC_AP!$B85,'WW Spending Total'!Z$10:Z$49)</f>
        <v>0</v>
      </c>
      <c r="AB85" s="114">
        <f>SUMIF('WW Spending Total'!$B$10:$B$49,SummaryTC_AP!$B85,'WW Spending Total'!AA$10:AA$49)</f>
        <v>0</v>
      </c>
      <c r="AC85" s="114">
        <f>SUMIF('WW Spending Total'!$B$10:$B$49,SummaryTC_AP!$B85,'WW Spending Total'!AB$10:AB$49)</f>
        <v>0</v>
      </c>
      <c r="AD85" s="114">
        <f>SUMIF('WW Spending Total'!$B$10:$B$49,SummaryTC_AP!$B85,'WW Spending Total'!AC$10:AC$49)</f>
        <v>0</v>
      </c>
      <c r="AE85" s="114">
        <f>SUMIF('WW Spending Total'!$B$10:$B$49,SummaryTC_AP!$B85,'WW Spending Total'!AD$10:AD$49)</f>
        <v>0</v>
      </c>
      <c r="AF85" s="114">
        <f>SUMIF('WW Spending Total'!$B$10:$B$49,SummaryTC_AP!$B85,'WW Spending Total'!AE$10:AE$49)</f>
        <v>0</v>
      </c>
      <c r="AG85" s="114">
        <f>SUMIF('WW Spending Total'!$B$10:$B$49,SummaryTC_AP!$B85,'WW Spending Total'!AF$10:AF$49)</f>
        <v>0</v>
      </c>
      <c r="AH85" s="347">
        <f>SUMIF('WW Spending Total'!$B$10:$B$49,SummaryTC_AP!$B85,'WW Spending Total'!AG$10:AG$49)</f>
        <v>0</v>
      </c>
      <c r="AI85" s="349">
        <f>SUM(E85:AC85)</f>
        <v>0</v>
      </c>
    </row>
    <row r="86" spans="2:35" x14ac:dyDescent="0.2">
      <c r="B86" s="25" t="str">
        <f>'Summary TC'!B86</f>
        <v/>
      </c>
      <c r="C86" s="25">
        <f>'Summary TC'!C86</f>
        <v>0</v>
      </c>
      <c r="D86" s="18">
        <f>'Summary TC'!D86</f>
        <v>0</v>
      </c>
      <c r="E86" s="113">
        <f>SUMIF('WW Spending Total'!$B$10:$B$49,SummaryTC_AP!$B86,'WW Spending Total'!D$10:D$49)</f>
        <v>0</v>
      </c>
      <c r="F86" s="114">
        <f>SUMIF('WW Spending Total'!$B$10:$B$49,SummaryTC_AP!$B86,'WW Spending Total'!E$10:E$49)</f>
        <v>0</v>
      </c>
      <c r="G86" s="114">
        <f>SUMIF('WW Spending Total'!$B$10:$B$49,SummaryTC_AP!$B86,'WW Spending Total'!F$10:F$49)</f>
        <v>0</v>
      </c>
      <c r="H86" s="114">
        <f>SUMIF('WW Spending Total'!$B$10:$B$49,SummaryTC_AP!$B86,'WW Spending Total'!G$10:G$49)</f>
        <v>0</v>
      </c>
      <c r="I86" s="114">
        <f>SUMIF('WW Spending Total'!$B$10:$B$49,SummaryTC_AP!$B86,'WW Spending Total'!H$10:H$49)</f>
        <v>0</v>
      </c>
      <c r="J86" s="114">
        <f>SUMIF('WW Spending Total'!$B$10:$B$49,SummaryTC_AP!$B86,'WW Spending Total'!I$10:I$49)</f>
        <v>0</v>
      </c>
      <c r="K86" s="114">
        <f>SUMIF('WW Spending Total'!$B$10:$B$49,SummaryTC_AP!$B86,'WW Spending Total'!J$10:J$49)</f>
        <v>0</v>
      </c>
      <c r="L86" s="114">
        <f>SUMIF('WW Spending Total'!$B$10:$B$49,SummaryTC_AP!$B86,'WW Spending Total'!K$10:K$49)</f>
        <v>0</v>
      </c>
      <c r="M86" s="114">
        <f>SUMIF('WW Spending Total'!$B$10:$B$49,SummaryTC_AP!$B86,'WW Spending Total'!L$10:L$49)</f>
        <v>0</v>
      </c>
      <c r="N86" s="114">
        <f>SUMIF('WW Spending Total'!$B$10:$B$49,SummaryTC_AP!$B86,'WW Spending Total'!M$10:M$49)</f>
        <v>0</v>
      </c>
      <c r="O86" s="114">
        <f>SUMIF('WW Spending Total'!$B$10:$B$49,SummaryTC_AP!$B86,'WW Spending Total'!N$10:N$49)</f>
        <v>0</v>
      </c>
      <c r="P86" s="114">
        <f>SUMIF('WW Spending Total'!$B$10:$B$49,SummaryTC_AP!$B86,'WW Spending Total'!O$10:O$49)</f>
        <v>0</v>
      </c>
      <c r="Q86" s="114">
        <f>SUMIF('WW Spending Total'!$B$10:$B$49,SummaryTC_AP!$B86,'WW Spending Total'!P$10:P$49)</f>
        <v>0</v>
      </c>
      <c r="R86" s="114">
        <f>SUMIF('WW Spending Total'!$B$10:$B$49,SummaryTC_AP!$B86,'WW Spending Total'!Q$10:Q$49)</f>
        <v>0</v>
      </c>
      <c r="S86" s="114">
        <f>SUMIF('WW Spending Total'!$B$10:$B$49,SummaryTC_AP!$B86,'WW Spending Total'!R$10:R$49)</f>
        <v>0</v>
      </c>
      <c r="T86" s="114">
        <f>SUMIF('WW Spending Total'!$B$10:$B$49,SummaryTC_AP!$B86,'WW Spending Total'!S$10:S$49)</f>
        <v>0</v>
      </c>
      <c r="U86" s="114">
        <f>SUMIF('WW Spending Total'!$B$10:$B$49,SummaryTC_AP!$B86,'WW Spending Total'!T$10:T$49)</f>
        <v>0</v>
      </c>
      <c r="V86" s="114">
        <f>SUMIF('WW Spending Total'!$B$10:$B$49,SummaryTC_AP!$B86,'WW Spending Total'!U$10:U$49)</f>
        <v>0</v>
      </c>
      <c r="W86" s="114">
        <f>SUMIF('WW Spending Total'!$B$10:$B$49,SummaryTC_AP!$B86,'WW Spending Total'!V$10:V$49)</f>
        <v>0</v>
      </c>
      <c r="X86" s="114">
        <f>SUMIF('WW Spending Total'!$B$10:$B$49,SummaryTC_AP!$B86,'WW Spending Total'!W$10:W$49)</f>
        <v>0</v>
      </c>
      <c r="Y86" s="114">
        <f>SUMIF('WW Spending Total'!$B$10:$B$49,SummaryTC_AP!$B86,'WW Spending Total'!X$10:X$49)</f>
        <v>0</v>
      </c>
      <c r="Z86" s="114">
        <f>SUMIF('WW Spending Total'!$B$10:$B$49,SummaryTC_AP!$B86,'WW Spending Total'!Y$10:Y$49)</f>
        <v>0</v>
      </c>
      <c r="AA86" s="114">
        <f>SUMIF('WW Spending Total'!$B$10:$B$49,SummaryTC_AP!$B86,'WW Spending Total'!Z$10:Z$49)</f>
        <v>0</v>
      </c>
      <c r="AB86" s="114">
        <f>SUMIF('WW Spending Total'!$B$10:$B$49,SummaryTC_AP!$B86,'WW Spending Total'!AA$10:AA$49)</f>
        <v>0</v>
      </c>
      <c r="AC86" s="114">
        <f>SUMIF('WW Spending Total'!$B$10:$B$49,SummaryTC_AP!$B86,'WW Spending Total'!AB$10:AB$49)</f>
        <v>0</v>
      </c>
      <c r="AD86" s="114">
        <f>SUMIF('WW Spending Total'!$B$10:$B$49,SummaryTC_AP!$B86,'WW Spending Total'!AC$10:AC$49)</f>
        <v>0</v>
      </c>
      <c r="AE86" s="114">
        <f>SUMIF('WW Spending Total'!$B$10:$B$49,SummaryTC_AP!$B86,'WW Spending Total'!AD$10:AD$49)</f>
        <v>0</v>
      </c>
      <c r="AF86" s="114">
        <f>SUMIF('WW Spending Total'!$B$10:$B$49,SummaryTC_AP!$B86,'WW Spending Total'!AE$10:AE$49)</f>
        <v>0</v>
      </c>
      <c r="AG86" s="114">
        <f>SUMIF('WW Spending Total'!$B$10:$B$49,SummaryTC_AP!$B86,'WW Spending Total'!AF$10:AF$49)</f>
        <v>0</v>
      </c>
      <c r="AH86" s="347">
        <f>SUMIF('WW Spending Total'!$B$10:$B$49,SummaryTC_AP!$B86,'WW Spending Total'!AG$10:AG$49)</f>
        <v>0</v>
      </c>
      <c r="AI86" s="349">
        <f>SUM(E86:AC86)</f>
        <v>0</v>
      </c>
    </row>
    <row r="87" spans="2:35" x14ac:dyDescent="0.2">
      <c r="B87" s="25" t="str">
        <f>'Summary TC'!B87</f>
        <v/>
      </c>
      <c r="C87" s="25">
        <f>'Summary TC'!C87</f>
        <v>0</v>
      </c>
      <c r="D87" s="18">
        <f>'Summary TC'!D87</f>
        <v>0</v>
      </c>
      <c r="E87" s="113">
        <f>SUMIF('WW Spending Total'!$B$10:$B$49,SummaryTC_AP!$B87,'WW Spending Total'!D$10:D$49)</f>
        <v>0</v>
      </c>
      <c r="F87" s="114">
        <f>SUMIF('WW Spending Total'!$B$10:$B$49,SummaryTC_AP!$B87,'WW Spending Total'!E$10:E$49)</f>
        <v>0</v>
      </c>
      <c r="G87" s="114">
        <f>SUMIF('WW Spending Total'!$B$10:$B$49,SummaryTC_AP!$B87,'WW Spending Total'!F$10:F$49)</f>
        <v>0</v>
      </c>
      <c r="H87" s="114">
        <f>SUMIF('WW Spending Total'!$B$10:$B$49,SummaryTC_AP!$B87,'WW Spending Total'!G$10:G$49)</f>
        <v>0</v>
      </c>
      <c r="I87" s="114">
        <f>SUMIF('WW Spending Total'!$B$10:$B$49,SummaryTC_AP!$B87,'WW Spending Total'!H$10:H$49)</f>
        <v>0</v>
      </c>
      <c r="J87" s="114">
        <f>SUMIF('WW Spending Total'!$B$10:$B$49,SummaryTC_AP!$B87,'WW Spending Total'!I$10:I$49)</f>
        <v>0</v>
      </c>
      <c r="K87" s="114">
        <f>SUMIF('WW Spending Total'!$B$10:$B$49,SummaryTC_AP!$B87,'WW Spending Total'!J$10:J$49)</f>
        <v>0</v>
      </c>
      <c r="L87" s="114">
        <f>SUMIF('WW Spending Total'!$B$10:$B$49,SummaryTC_AP!$B87,'WW Spending Total'!K$10:K$49)</f>
        <v>0</v>
      </c>
      <c r="M87" s="114">
        <f>SUMIF('WW Spending Total'!$B$10:$B$49,SummaryTC_AP!$B87,'WW Spending Total'!L$10:L$49)</f>
        <v>0</v>
      </c>
      <c r="N87" s="114">
        <f>SUMIF('WW Spending Total'!$B$10:$B$49,SummaryTC_AP!$B87,'WW Spending Total'!M$10:M$49)</f>
        <v>0</v>
      </c>
      <c r="O87" s="114">
        <f>SUMIF('WW Spending Total'!$B$10:$B$49,SummaryTC_AP!$B87,'WW Spending Total'!N$10:N$49)</f>
        <v>0</v>
      </c>
      <c r="P87" s="114">
        <f>SUMIF('WW Spending Total'!$B$10:$B$49,SummaryTC_AP!$B87,'WW Spending Total'!O$10:O$49)</f>
        <v>0</v>
      </c>
      <c r="Q87" s="114">
        <f>SUMIF('WW Spending Total'!$B$10:$B$49,SummaryTC_AP!$B87,'WW Spending Total'!P$10:P$49)</f>
        <v>0</v>
      </c>
      <c r="R87" s="114">
        <f>SUMIF('WW Spending Total'!$B$10:$B$49,SummaryTC_AP!$B87,'WW Spending Total'!Q$10:Q$49)</f>
        <v>0</v>
      </c>
      <c r="S87" s="114">
        <f>SUMIF('WW Spending Total'!$B$10:$B$49,SummaryTC_AP!$B87,'WW Spending Total'!R$10:R$49)</f>
        <v>0</v>
      </c>
      <c r="T87" s="114">
        <f>SUMIF('WW Spending Total'!$B$10:$B$49,SummaryTC_AP!$B87,'WW Spending Total'!S$10:S$49)</f>
        <v>0</v>
      </c>
      <c r="U87" s="114">
        <f>SUMIF('WW Spending Total'!$B$10:$B$49,SummaryTC_AP!$B87,'WW Spending Total'!T$10:T$49)</f>
        <v>0</v>
      </c>
      <c r="V87" s="114">
        <f>SUMIF('WW Spending Total'!$B$10:$B$49,SummaryTC_AP!$B87,'WW Spending Total'!U$10:U$49)</f>
        <v>0</v>
      </c>
      <c r="W87" s="114">
        <f>SUMIF('WW Spending Total'!$B$10:$B$49,SummaryTC_AP!$B87,'WW Spending Total'!V$10:V$49)</f>
        <v>0</v>
      </c>
      <c r="X87" s="114">
        <f>SUMIF('WW Spending Total'!$B$10:$B$49,SummaryTC_AP!$B87,'WW Spending Total'!W$10:W$49)</f>
        <v>0</v>
      </c>
      <c r="Y87" s="114">
        <f>SUMIF('WW Spending Total'!$B$10:$B$49,SummaryTC_AP!$B87,'WW Spending Total'!X$10:X$49)</f>
        <v>0</v>
      </c>
      <c r="Z87" s="114">
        <f>SUMIF('WW Spending Total'!$B$10:$B$49,SummaryTC_AP!$B87,'WW Spending Total'!Y$10:Y$49)</f>
        <v>0</v>
      </c>
      <c r="AA87" s="114">
        <f>SUMIF('WW Spending Total'!$B$10:$B$49,SummaryTC_AP!$B87,'WW Spending Total'!Z$10:Z$49)</f>
        <v>0</v>
      </c>
      <c r="AB87" s="114">
        <f>SUMIF('WW Spending Total'!$B$10:$B$49,SummaryTC_AP!$B87,'WW Spending Total'!AA$10:AA$49)</f>
        <v>0</v>
      </c>
      <c r="AC87" s="114">
        <f>SUMIF('WW Spending Total'!$B$10:$B$49,SummaryTC_AP!$B87,'WW Spending Total'!AB$10:AB$49)</f>
        <v>0</v>
      </c>
      <c r="AD87" s="114">
        <f>SUMIF('WW Spending Total'!$B$10:$B$49,SummaryTC_AP!$B87,'WW Spending Total'!AC$10:AC$49)</f>
        <v>0</v>
      </c>
      <c r="AE87" s="114">
        <f>SUMIF('WW Spending Total'!$B$10:$B$49,SummaryTC_AP!$B87,'WW Spending Total'!AD$10:AD$49)</f>
        <v>0</v>
      </c>
      <c r="AF87" s="114">
        <f>SUMIF('WW Spending Total'!$B$10:$B$49,SummaryTC_AP!$B87,'WW Spending Total'!AE$10:AE$49)</f>
        <v>0</v>
      </c>
      <c r="AG87" s="114">
        <f>SUMIF('WW Spending Total'!$B$10:$B$49,SummaryTC_AP!$B87,'WW Spending Total'!AF$10:AF$49)</f>
        <v>0</v>
      </c>
      <c r="AH87" s="347">
        <f>SUMIF('WW Spending Total'!$B$10:$B$49,SummaryTC_AP!$B87,'WW Spending Total'!AG$10:AG$49)</f>
        <v>0</v>
      </c>
      <c r="AI87" s="349">
        <f>SUM(E87:AC87)</f>
        <v>0</v>
      </c>
    </row>
    <row r="88" spans="2:35" x14ac:dyDescent="0.2">
      <c r="B88" s="25" t="str">
        <f>'Summary TC'!B88</f>
        <v/>
      </c>
      <c r="C88" s="25">
        <f>'Summary TC'!C88</f>
        <v>0</v>
      </c>
      <c r="D88" s="18">
        <f>'Summary TC'!D88</f>
        <v>0</v>
      </c>
      <c r="E88" s="113">
        <f>SUMIF('WW Spending Total'!$B$10:$B$49,SummaryTC_AP!$B88,'WW Spending Total'!D$10:D$49)</f>
        <v>0</v>
      </c>
      <c r="F88" s="114">
        <f>SUMIF('WW Spending Total'!$B$10:$B$49,SummaryTC_AP!$B88,'WW Spending Total'!E$10:E$49)</f>
        <v>0</v>
      </c>
      <c r="G88" s="114">
        <f>SUMIF('WW Spending Total'!$B$10:$B$49,SummaryTC_AP!$B88,'WW Spending Total'!F$10:F$49)</f>
        <v>0</v>
      </c>
      <c r="H88" s="114">
        <f>SUMIF('WW Spending Total'!$B$10:$B$49,SummaryTC_AP!$B88,'WW Spending Total'!G$10:G$49)</f>
        <v>0</v>
      </c>
      <c r="I88" s="114">
        <f>SUMIF('WW Spending Total'!$B$10:$B$49,SummaryTC_AP!$B88,'WW Spending Total'!H$10:H$49)</f>
        <v>0</v>
      </c>
      <c r="J88" s="114">
        <f>SUMIF('WW Spending Total'!$B$10:$B$49,SummaryTC_AP!$B88,'WW Spending Total'!I$10:I$49)</f>
        <v>0</v>
      </c>
      <c r="K88" s="114">
        <f>SUMIF('WW Spending Total'!$B$10:$B$49,SummaryTC_AP!$B88,'WW Spending Total'!J$10:J$49)</f>
        <v>0</v>
      </c>
      <c r="L88" s="114">
        <f>SUMIF('WW Spending Total'!$B$10:$B$49,SummaryTC_AP!$B88,'WW Spending Total'!K$10:K$49)</f>
        <v>0</v>
      </c>
      <c r="M88" s="114">
        <f>SUMIF('WW Spending Total'!$B$10:$B$49,SummaryTC_AP!$B88,'WW Spending Total'!L$10:L$49)</f>
        <v>0</v>
      </c>
      <c r="N88" s="114">
        <f>SUMIF('WW Spending Total'!$B$10:$B$49,SummaryTC_AP!$B88,'WW Spending Total'!M$10:M$49)</f>
        <v>0</v>
      </c>
      <c r="O88" s="114">
        <f>SUMIF('WW Spending Total'!$B$10:$B$49,SummaryTC_AP!$B88,'WW Spending Total'!N$10:N$49)</f>
        <v>0</v>
      </c>
      <c r="P88" s="114">
        <f>SUMIF('WW Spending Total'!$B$10:$B$49,SummaryTC_AP!$B88,'WW Spending Total'!O$10:O$49)</f>
        <v>0</v>
      </c>
      <c r="Q88" s="114">
        <f>SUMIF('WW Spending Total'!$B$10:$B$49,SummaryTC_AP!$B88,'WW Spending Total'!P$10:P$49)</f>
        <v>0</v>
      </c>
      <c r="R88" s="114">
        <f>SUMIF('WW Spending Total'!$B$10:$B$49,SummaryTC_AP!$B88,'WW Spending Total'!Q$10:Q$49)</f>
        <v>0</v>
      </c>
      <c r="S88" s="114">
        <f>SUMIF('WW Spending Total'!$B$10:$B$49,SummaryTC_AP!$B88,'WW Spending Total'!R$10:R$49)</f>
        <v>0</v>
      </c>
      <c r="T88" s="114">
        <f>SUMIF('WW Spending Total'!$B$10:$B$49,SummaryTC_AP!$B88,'WW Spending Total'!S$10:S$49)</f>
        <v>0</v>
      </c>
      <c r="U88" s="114">
        <f>SUMIF('WW Spending Total'!$B$10:$B$49,SummaryTC_AP!$B88,'WW Spending Total'!T$10:T$49)</f>
        <v>0</v>
      </c>
      <c r="V88" s="114">
        <f>SUMIF('WW Spending Total'!$B$10:$B$49,SummaryTC_AP!$B88,'WW Spending Total'!U$10:U$49)</f>
        <v>0</v>
      </c>
      <c r="W88" s="114">
        <f>SUMIF('WW Spending Total'!$B$10:$B$49,SummaryTC_AP!$B88,'WW Spending Total'!V$10:V$49)</f>
        <v>0</v>
      </c>
      <c r="X88" s="114">
        <f>SUMIF('WW Spending Total'!$B$10:$B$49,SummaryTC_AP!$B88,'WW Spending Total'!W$10:W$49)</f>
        <v>0</v>
      </c>
      <c r="Y88" s="114">
        <f>SUMIF('WW Spending Total'!$B$10:$B$49,SummaryTC_AP!$B88,'WW Spending Total'!X$10:X$49)</f>
        <v>0</v>
      </c>
      <c r="Z88" s="114">
        <f>SUMIF('WW Spending Total'!$B$10:$B$49,SummaryTC_AP!$B88,'WW Spending Total'!Y$10:Y$49)</f>
        <v>0</v>
      </c>
      <c r="AA88" s="114">
        <f>SUMIF('WW Spending Total'!$B$10:$B$49,SummaryTC_AP!$B88,'WW Spending Total'!Z$10:Z$49)</f>
        <v>0</v>
      </c>
      <c r="AB88" s="114">
        <f>SUMIF('WW Spending Total'!$B$10:$B$49,SummaryTC_AP!$B88,'WW Spending Total'!AA$10:AA$49)</f>
        <v>0</v>
      </c>
      <c r="AC88" s="114">
        <f>SUMIF('WW Spending Total'!$B$10:$B$49,SummaryTC_AP!$B88,'WW Spending Total'!AB$10:AB$49)</f>
        <v>0</v>
      </c>
      <c r="AD88" s="114">
        <f>SUMIF('WW Spending Total'!$B$10:$B$49,SummaryTC_AP!$B88,'WW Spending Total'!AC$10:AC$49)</f>
        <v>0</v>
      </c>
      <c r="AE88" s="114">
        <f>SUMIF('WW Spending Total'!$B$10:$B$49,SummaryTC_AP!$B88,'WW Spending Total'!AD$10:AD$49)</f>
        <v>0</v>
      </c>
      <c r="AF88" s="114">
        <f>SUMIF('WW Spending Total'!$B$10:$B$49,SummaryTC_AP!$B88,'WW Spending Total'!AE$10:AE$49)</f>
        <v>0</v>
      </c>
      <c r="AG88" s="114">
        <f>SUMIF('WW Spending Total'!$B$10:$B$49,SummaryTC_AP!$B88,'WW Spending Total'!AF$10:AF$49)</f>
        <v>0</v>
      </c>
      <c r="AH88" s="347">
        <f>SUMIF('WW Spending Total'!$B$10:$B$49,SummaryTC_AP!$B88,'WW Spending Total'!AG$10:AG$49)</f>
        <v>0</v>
      </c>
      <c r="AI88" s="349">
        <f>SUM(E88:AC88)</f>
        <v>0</v>
      </c>
    </row>
    <row r="89" spans="2:35" x14ac:dyDescent="0.2">
      <c r="B89" s="25">
        <f>'Summary TC'!B89</f>
        <v>0</v>
      </c>
      <c r="C89" s="25">
        <f>'Summary TC'!C89</f>
        <v>0</v>
      </c>
      <c r="D89" s="18">
        <f>'Summary TC'!D89</f>
        <v>0</v>
      </c>
      <c r="E89" s="83"/>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349"/>
      <c r="AI89" s="349"/>
    </row>
    <row r="90" spans="2:35" x14ac:dyDescent="0.2">
      <c r="B90" s="25" t="str">
        <f>'Summary TC'!B90</f>
        <v>Medicaid Aggregate - WW only</v>
      </c>
      <c r="C90" s="25">
        <f>'Summary TC'!C90</f>
        <v>0</v>
      </c>
      <c r="D90" s="18">
        <f>'Summary TC'!D90</f>
        <v>0</v>
      </c>
      <c r="E90" s="83"/>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349"/>
      <c r="AI90" s="349">
        <f>IF($B$7="Actuals only",SUMIF('WW Spending Actual'!$B$8:$B$49,SummaryTC_AP!$B90,'WW Spending Actual'!I$8:I$49),0)+IF($B$7="Actuals + Projected",SUMIF('WW Spending Total'!$B$17:$B$517,SummaryTC_AP!$B90,'WW Spending Total'!I$17:I$22),0)</f>
        <v>0</v>
      </c>
    </row>
    <row r="91" spans="2:35" x14ac:dyDescent="0.2">
      <c r="B91" s="25" t="str">
        <f>'Summary TC'!B91</f>
        <v/>
      </c>
      <c r="C91" s="25">
        <f>'Summary TC'!C91</f>
        <v>0</v>
      </c>
      <c r="D91" s="18">
        <f>'Summary TC'!D91</f>
        <v>0</v>
      </c>
      <c r="E91" s="113">
        <f>SUMIF('WW Spending Total'!$B$10:$B$49,SummaryTC_AP!$B91,'WW Spending Total'!D$10:D$49)</f>
        <v>0</v>
      </c>
      <c r="F91" s="114">
        <f>SUMIF('WW Spending Total'!$B$10:$B$49,SummaryTC_AP!$B91,'WW Spending Total'!E$10:E$49)</f>
        <v>0</v>
      </c>
      <c r="G91" s="114">
        <f>SUMIF('WW Spending Total'!$B$10:$B$49,SummaryTC_AP!$B91,'WW Spending Total'!F$10:F$49)</f>
        <v>0</v>
      </c>
      <c r="H91" s="114">
        <f>SUMIF('WW Spending Total'!$B$10:$B$49,SummaryTC_AP!$B91,'WW Spending Total'!G$10:G$49)</f>
        <v>0</v>
      </c>
      <c r="I91" s="114">
        <f>SUMIF('WW Spending Total'!$B$10:$B$49,SummaryTC_AP!$B91,'WW Spending Total'!H$10:H$49)</f>
        <v>0</v>
      </c>
      <c r="J91" s="114">
        <f>SUMIF('WW Spending Total'!$B$10:$B$49,SummaryTC_AP!$B91,'WW Spending Total'!I$10:I$49)</f>
        <v>0</v>
      </c>
      <c r="K91" s="114">
        <f>SUMIF('WW Spending Total'!$B$10:$B$49,SummaryTC_AP!$B91,'WW Spending Total'!J$10:J$49)</f>
        <v>0</v>
      </c>
      <c r="L91" s="114">
        <f>SUMIF('WW Spending Total'!$B$10:$B$49,SummaryTC_AP!$B91,'WW Spending Total'!K$10:K$49)</f>
        <v>0</v>
      </c>
      <c r="M91" s="114">
        <f>SUMIF('WW Spending Total'!$B$10:$B$49,SummaryTC_AP!$B91,'WW Spending Total'!L$10:L$49)</f>
        <v>0</v>
      </c>
      <c r="N91" s="114">
        <f>SUMIF('WW Spending Total'!$B$10:$B$49,SummaryTC_AP!$B91,'WW Spending Total'!M$10:M$49)</f>
        <v>0</v>
      </c>
      <c r="O91" s="114">
        <f>SUMIF('WW Spending Total'!$B$10:$B$49,SummaryTC_AP!$B91,'WW Spending Total'!N$10:N$49)</f>
        <v>0</v>
      </c>
      <c r="P91" s="114">
        <f>SUMIF('WW Spending Total'!$B$10:$B$49,SummaryTC_AP!$B91,'WW Spending Total'!O$10:O$49)</f>
        <v>0</v>
      </c>
      <c r="Q91" s="114">
        <f>SUMIF('WW Spending Total'!$B$10:$B$49,SummaryTC_AP!$B91,'WW Spending Total'!P$10:P$49)</f>
        <v>0</v>
      </c>
      <c r="R91" s="114">
        <f>SUMIF('WW Spending Total'!$B$10:$B$49,SummaryTC_AP!$B91,'WW Spending Total'!Q$10:Q$49)</f>
        <v>0</v>
      </c>
      <c r="S91" s="114">
        <f>SUMIF('WW Spending Total'!$B$10:$B$49,SummaryTC_AP!$B91,'WW Spending Total'!R$10:R$49)</f>
        <v>0</v>
      </c>
      <c r="T91" s="114">
        <f>SUMIF('WW Spending Total'!$B$10:$B$49,SummaryTC_AP!$B91,'WW Spending Total'!S$10:S$49)</f>
        <v>0</v>
      </c>
      <c r="U91" s="114">
        <f>SUMIF('WW Spending Total'!$B$10:$B$49,SummaryTC_AP!$B91,'WW Spending Total'!T$10:T$49)</f>
        <v>0</v>
      </c>
      <c r="V91" s="114">
        <f>SUMIF('WW Spending Total'!$B$10:$B$49,SummaryTC_AP!$B91,'WW Spending Total'!U$10:U$49)</f>
        <v>0</v>
      </c>
      <c r="W91" s="114">
        <f>SUMIF('WW Spending Total'!$B$10:$B$49,SummaryTC_AP!$B91,'WW Spending Total'!V$10:V$49)</f>
        <v>0</v>
      </c>
      <c r="X91" s="114">
        <f>SUMIF('WW Spending Total'!$B$10:$B$49,SummaryTC_AP!$B91,'WW Spending Total'!W$10:W$49)</f>
        <v>0</v>
      </c>
      <c r="Y91" s="114">
        <f>SUMIF('WW Spending Total'!$B$10:$B$49,SummaryTC_AP!$B91,'WW Spending Total'!X$10:X$49)</f>
        <v>0</v>
      </c>
      <c r="Z91" s="114">
        <f>SUMIF('WW Spending Total'!$B$10:$B$49,SummaryTC_AP!$B91,'WW Spending Total'!Y$10:Y$49)</f>
        <v>0</v>
      </c>
      <c r="AA91" s="114">
        <f>SUMIF('WW Spending Total'!$B$10:$B$49,SummaryTC_AP!$B91,'WW Spending Total'!Z$10:Z$49)</f>
        <v>0</v>
      </c>
      <c r="AB91" s="114">
        <f>SUMIF('WW Spending Total'!$B$10:$B$49,SummaryTC_AP!$B91,'WW Spending Total'!AA$10:AA$49)</f>
        <v>0</v>
      </c>
      <c r="AC91" s="114">
        <f>SUMIF('WW Spending Total'!$B$10:$B$49,SummaryTC_AP!$B91,'WW Spending Total'!AB$10:AB$49)</f>
        <v>0</v>
      </c>
      <c r="AD91" s="114">
        <f>SUMIF('WW Spending Total'!$B$10:$B$49,SummaryTC_AP!$B91,'WW Spending Total'!AC$10:AC$49)</f>
        <v>0</v>
      </c>
      <c r="AE91" s="114">
        <f>SUMIF('WW Spending Total'!$B$10:$B$49,SummaryTC_AP!$B91,'WW Spending Total'!AD$10:AD$49)</f>
        <v>0</v>
      </c>
      <c r="AF91" s="114">
        <f>SUMIF('WW Spending Total'!$B$10:$B$49,SummaryTC_AP!$B91,'WW Spending Total'!AE$10:AE$49)</f>
        <v>0</v>
      </c>
      <c r="AG91" s="114">
        <f>SUMIF('WW Spending Total'!$B$10:$B$49,SummaryTC_AP!$B91,'WW Spending Total'!AF$10:AF$49)</f>
        <v>0</v>
      </c>
      <c r="AH91" s="347">
        <f>SUMIF('WW Spending Total'!$B$10:$B$49,SummaryTC_AP!$B91,'WW Spending Total'!AG$10:AG$49)</f>
        <v>0</v>
      </c>
      <c r="AI91" s="349">
        <f>SUM(E91:AC91)</f>
        <v>0</v>
      </c>
    </row>
    <row r="92" spans="2:35" x14ac:dyDescent="0.2">
      <c r="B92" s="25" t="str">
        <f>'Summary TC'!B92</f>
        <v/>
      </c>
      <c r="C92" s="25">
        <f>'Summary TC'!C92</f>
        <v>0</v>
      </c>
      <c r="D92" s="18">
        <f>'Summary TC'!D92</f>
        <v>0</v>
      </c>
      <c r="E92" s="113">
        <f>SUMIF('WW Spending Total'!$B$10:$B$49,SummaryTC_AP!$B92,'WW Spending Total'!D$10:D$49)</f>
        <v>0</v>
      </c>
      <c r="F92" s="114">
        <f>SUMIF('WW Spending Total'!$B$10:$B$49,SummaryTC_AP!$B92,'WW Spending Total'!E$10:E$49)</f>
        <v>0</v>
      </c>
      <c r="G92" s="114">
        <f>SUMIF('WW Spending Total'!$B$10:$B$49,SummaryTC_AP!$B92,'WW Spending Total'!F$10:F$49)</f>
        <v>0</v>
      </c>
      <c r="H92" s="114">
        <f>SUMIF('WW Spending Total'!$B$10:$B$49,SummaryTC_AP!$B92,'WW Spending Total'!G$10:G$49)</f>
        <v>0</v>
      </c>
      <c r="I92" s="114">
        <f>SUMIF('WW Spending Total'!$B$10:$B$49,SummaryTC_AP!$B92,'WW Spending Total'!H$10:H$49)</f>
        <v>0</v>
      </c>
      <c r="J92" s="114">
        <f>SUMIF('WW Spending Total'!$B$10:$B$49,SummaryTC_AP!$B92,'WW Spending Total'!I$10:I$49)</f>
        <v>0</v>
      </c>
      <c r="K92" s="114">
        <f>SUMIF('WW Spending Total'!$B$10:$B$49,SummaryTC_AP!$B92,'WW Spending Total'!J$10:J$49)</f>
        <v>0</v>
      </c>
      <c r="L92" s="114">
        <f>SUMIF('WW Spending Total'!$B$10:$B$49,SummaryTC_AP!$B92,'WW Spending Total'!K$10:K$49)</f>
        <v>0</v>
      </c>
      <c r="M92" s="114">
        <f>SUMIF('WW Spending Total'!$B$10:$B$49,SummaryTC_AP!$B92,'WW Spending Total'!L$10:L$49)</f>
        <v>0</v>
      </c>
      <c r="N92" s="114">
        <f>SUMIF('WW Spending Total'!$B$10:$B$49,SummaryTC_AP!$B92,'WW Spending Total'!M$10:M$49)</f>
        <v>0</v>
      </c>
      <c r="O92" s="114">
        <f>SUMIF('WW Spending Total'!$B$10:$B$49,SummaryTC_AP!$B92,'WW Spending Total'!N$10:N$49)</f>
        <v>0</v>
      </c>
      <c r="P92" s="114">
        <f>SUMIF('WW Spending Total'!$B$10:$B$49,SummaryTC_AP!$B92,'WW Spending Total'!O$10:O$49)</f>
        <v>0</v>
      </c>
      <c r="Q92" s="114">
        <f>SUMIF('WW Spending Total'!$B$10:$B$49,SummaryTC_AP!$B92,'WW Spending Total'!P$10:P$49)</f>
        <v>0</v>
      </c>
      <c r="R92" s="114">
        <f>SUMIF('WW Spending Total'!$B$10:$B$49,SummaryTC_AP!$B92,'WW Spending Total'!Q$10:Q$49)</f>
        <v>0</v>
      </c>
      <c r="S92" s="114">
        <f>SUMIF('WW Spending Total'!$B$10:$B$49,SummaryTC_AP!$B92,'WW Spending Total'!R$10:R$49)</f>
        <v>0</v>
      </c>
      <c r="T92" s="114">
        <f>SUMIF('WW Spending Total'!$B$10:$B$49,SummaryTC_AP!$B92,'WW Spending Total'!S$10:S$49)</f>
        <v>0</v>
      </c>
      <c r="U92" s="114">
        <f>SUMIF('WW Spending Total'!$B$10:$B$49,SummaryTC_AP!$B92,'WW Spending Total'!T$10:T$49)</f>
        <v>0</v>
      </c>
      <c r="V92" s="114">
        <f>SUMIF('WW Spending Total'!$B$10:$B$49,SummaryTC_AP!$B92,'WW Spending Total'!U$10:U$49)</f>
        <v>0</v>
      </c>
      <c r="W92" s="114">
        <f>SUMIF('WW Spending Total'!$B$10:$B$49,SummaryTC_AP!$B92,'WW Spending Total'!V$10:V$49)</f>
        <v>0</v>
      </c>
      <c r="X92" s="114">
        <f>SUMIF('WW Spending Total'!$B$10:$B$49,SummaryTC_AP!$B92,'WW Spending Total'!W$10:W$49)</f>
        <v>0</v>
      </c>
      <c r="Y92" s="114">
        <f>SUMIF('WW Spending Total'!$B$10:$B$49,SummaryTC_AP!$B92,'WW Spending Total'!X$10:X$49)</f>
        <v>0</v>
      </c>
      <c r="Z92" s="114">
        <f>SUMIF('WW Spending Total'!$B$10:$B$49,SummaryTC_AP!$B92,'WW Spending Total'!Y$10:Y$49)</f>
        <v>0</v>
      </c>
      <c r="AA92" s="114">
        <f>SUMIF('WW Spending Total'!$B$10:$B$49,SummaryTC_AP!$B92,'WW Spending Total'!Z$10:Z$49)</f>
        <v>0</v>
      </c>
      <c r="AB92" s="114">
        <f>SUMIF('WW Spending Total'!$B$10:$B$49,SummaryTC_AP!$B92,'WW Spending Total'!AA$10:AA$49)</f>
        <v>0</v>
      </c>
      <c r="AC92" s="114">
        <f>SUMIF('WW Spending Total'!$B$10:$B$49,SummaryTC_AP!$B92,'WW Spending Total'!AB$10:AB$49)</f>
        <v>0</v>
      </c>
      <c r="AD92" s="114">
        <f>SUMIF('WW Spending Total'!$B$10:$B$49,SummaryTC_AP!$B92,'WW Spending Total'!AC$10:AC$49)</f>
        <v>0</v>
      </c>
      <c r="AE92" s="114">
        <f>SUMIF('WW Spending Total'!$B$10:$B$49,SummaryTC_AP!$B92,'WW Spending Total'!AD$10:AD$49)</f>
        <v>0</v>
      </c>
      <c r="AF92" s="114">
        <f>SUMIF('WW Spending Total'!$B$10:$B$49,SummaryTC_AP!$B92,'WW Spending Total'!AE$10:AE$49)</f>
        <v>0</v>
      </c>
      <c r="AG92" s="114">
        <f>SUMIF('WW Spending Total'!$B$10:$B$49,SummaryTC_AP!$B92,'WW Spending Total'!AF$10:AF$49)</f>
        <v>0</v>
      </c>
      <c r="AH92" s="347">
        <f>SUMIF('WW Spending Total'!$B$10:$B$49,SummaryTC_AP!$B92,'WW Spending Total'!AG$10:AG$49)</f>
        <v>0</v>
      </c>
      <c r="AI92" s="349">
        <f>SUM(E92:AC92)</f>
        <v>0</v>
      </c>
    </row>
    <row r="93" spans="2:35" x14ac:dyDescent="0.2">
      <c r="B93" s="25" t="str">
        <f>'Summary TC'!B93</f>
        <v/>
      </c>
      <c r="C93" s="25">
        <f>'Summary TC'!C93</f>
        <v>0</v>
      </c>
      <c r="D93" s="18">
        <f>'Summary TC'!D93</f>
        <v>0</v>
      </c>
      <c r="E93" s="113">
        <f>SUMIF('WW Spending Total'!$B$10:$B$49,SummaryTC_AP!$B93,'WW Spending Total'!D$10:D$49)</f>
        <v>0</v>
      </c>
      <c r="F93" s="114">
        <f>SUMIF('WW Spending Total'!$B$10:$B$49,SummaryTC_AP!$B93,'WW Spending Total'!E$10:E$49)</f>
        <v>0</v>
      </c>
      <c r="G93" s="114">
        <f>SUMIF('WW Spending Total'!$B$10:$B$49,SummaryTC_AP!$B93,'WW Spending Total'!F$10:F$49)</f>
        <v>0</v>
      </c>
      <c r="H93" s="114">
        <f>SUMIF('WW Spending Total'!$B$10:$B$49,SummaryTC_AP!$B93,'WW Spending Total'!G$10:G$49)</f>
        <v>0</v>
      </c>
      <c r="I93" s="114">
        <f>SUMIF('WW Spending Total'!$B$10:$B$49,SummaryTC_AP!$B93,'WW Spending Total'!H$10:H$49)</f>
        <v>0</v>
      </c>
      <c r="J93" s="114">
        <f>SUMIF('WW Spending Total'!$B$10:$B$49,SummaryTC_AP!$B93,'WW Spending Total'!I$10:I$49)</f>
        <v>0</v>
      </c>
      <c r="K93" s="114">
        <f>SUMIF('WW Spending Total'!$B$10:$B$49,SummaryTC_AP!$B93,'WW Spending Total'!J$10:J$49)</f>
        <v>0</v>
      </c>
      <c r="L93" s="114">
        <f>SUMIF('WW Spending Total'!$B$10:$B$49,SummaryTC_AP!$B93,'WW Spending Total'!K$10:K$49)</f>
        <v>0</v>
      </c>
      <c r="M93" s="114">
        <f>SUMIF('WW Spending Total'!$B$10:$B$49,SummaryTC_AP!$B93,'WW Spending Total'!L$10:L$49)</f>
        <v>0</v>
      </c>
      <c r="N93" s="114">
        <f>SUMIF('WW Spending Total'!$B$10:$B$49,SummaryTC_AP!$B93,'WW Spending Total'!M$10:M$49)</f>
        <v>0</v>
      </c>
      <c r="O93" s="114">
        <f>SUMIF('WW Spending Total'!$B$10:$B$49,SummaryTC_AP!$B93,'WW Spending Total'!N$10:N$49)</f>
        <v>0</v>
      </c>
      <c r="P93" s="114">
        <f>SUMIF('WW Spending Total'!$B$10:$B$49,SummaryTC_AP!$B93,'WW Spending Total'!O$10:O$49)</f>
        <v>0</v>
      </c>
      <c r="Q93" s="114">
        <f>SUMIF('WW Spending Total'!$B$10:$B$49,SummaryTC_AP!$B93,'WW Spending Total'!P$10:P$49)</f>
        <v>0</v>
      </c>
      <c r="R93" s="114">
        <f>SUMIF('WW Spending Total'!$B$10:$B$49,SummaryTC_AP!$B93,'WW Spending Total'!Q$10:Q$49)</f>
        <v>0</v>
      </c>
      <c r="S93" s="114">
        <f>SUMIF('WW Spending Total'!$B$10:$B$49,SummaryTC_AP!$B93,'WW Spending Total'!R$10:R$49)</f>
        <v>0</v>
      </c>
      <c r="T93" s="114">
        <f>SUMIF('WW Spending Total'!$B$10:$B$49,SummaryTC_AP!$B93,'WW Spending Total'!S$10:S$49)</f>
        <v>0</v>
      </c>
      <c r="U93" s="114">
        <f>SUMIF('WW Spending Total'!$B$10:$B$49,SummaryTC_AP!$B93,'WW Spending Total'!T$10:T$49)</f>
        <v>0</v>
      </c>
      <c r="V93" s="114">
        <f>SUMIF('WW Spending Total'!$B$10:$B$49,SummaryTC_AP!$B93,'WW Spending Total'!U$10:U$49)</f>
        <v>0</v>
      </c>
      <c r="W93" s="114">
        <f>SUMIF('WW Spending Total'!$B$10:$B$49,SummaryTC_AP!$B93,'WW Spending Total'!V$10:V$49)</f>
        <v>0</v>
      </c>
      <c r="X93" s="114">
        <f>SUMIF('WW Spending Total'!$B$10:$B$49,SummaryTC_AP!$B93,'WW Spending Total'!W$10:W$49)</f>
        <v>0</v>
      </c>
      <c r="Y93" s="114">
        <f>SUMIF('WW Spending Total'!$B$10:$B$49,SummaryTC_AP!$B93,'WW Spending Total'!X$10:X$49)</f>
        <v>0</v>
      </c>
      <c r="Z93" s="114">
        <f>SUMIF('WW Spending Total'!$B$10:$B$49,SummaryTC_AP!$B93,'WW Spending Total'!Y$10:Y$49)</f>
        <v>0</v>
      </c>
      <c r="AA93" s="114">
        <f>SUMIF('WW Spending Total'!$B$10:$B$49,SummaryTC_AP!$B93,'WW Spending Total'!Z$10:Z$49)</f>
        <v>0</v>
      </c>
      <c r="AB93" s="114">
        <f>SUMIF('WW Spending Total'!$B$10:$B$49,SummaryTC_AP!$B93,'WW Spending Total'!AA$10:AA$49)</f>
        <v>0</v>
      </c>
      <c r="AC93" s="114">
        <f>SUMIF('WW Spending Total'!$B$10:$B$49,SummaryTC_AP!$B93,'WW Spending Total'!AB$10:AB$49)</f>
        <v>0</v>
      </c>
      <c r="AD93" s="114">
        <f>SUMIF('WW Spending Total'!$B$10:$B$49,SummaryTC_AP!$B93,'WW Spending Total'!AC$10:AC$49)</f>
        <v>0</v>
      </c>
      <c r="AE93" s="114">
        <f>SUMIF('WW Spending Total'!$B$10:$B$49,SummaryTC_AP!$B93,'WW Spending Total'!AD$10:AD$49)</f>
        <v>0</v>
      </c>
      <c r="AF93" s="114">
        <f>SUMIF('WW Spending Total'!$B$10:$B$49,SummaryTC_AP!$B93,'WW Spending Total'!AE$10:AE$49)</f>
        <v>0</v>
      </c>
      <c r="AG93" s="114">
        <f>SUMIF('WW Spending Total'!$B$10:$B$49,SummaryTC_AP!$B93,'WW Spending Total'!AF$10:AF$49)</f>
        <v>0</v>
      </c>
      <c r="AH93" s="347">
        <f>SUMIF('WW Spending Total'!$B$10:$B$49,SummaryTC_AP!$B93,'WW Spending Total'!AG$10:AG$49)</f>
        <v>0</v>
      </c>
      <c r="AI93" s="349">
        <f>SUM(E93:AC93)</f>
        <v>0</v>
      </c>
    </row>
    <row r="94" spans="2:35" x14ac:dyDescent="0.2">
      <c r="B94" s="25" t="str">
        <f>'Summary TC'!B94</f>
        <v/>
      </c>
      <c r="C94" s="25">
        <f>'Summary TC'!C94</f>
        <v>0</v>
      </c>
      <c r="D94" s="18">
        <f>'Summary TC'!D94</f>
        <v>0</v>
      </c>
      <c r="E94" s="113">
        <f>SUMIF('WW Spending Total'!$B$10:$B$49,SummaryTC_AP!$B94,'WW Spending Total'!D$10:D$49)</f>
        <v>0</v>
      </c>
      <c r="F94" s="114">
        <f>SUMIF('WW Spending Total'!$B$10:$B$49,SummaryTC_AP!$B94,'WW Spending Total'!E$10:E$49)</f>
        <v>0</v>
      </c>
      <c r="G94" s="114">
        <f>SUMIF('WW Spending Total'!$B$10:$B$49,SummaryTC_AP!$B94,'WW Spending Total'!F$10:F$49)</f>
        <v>0</v>
      </c>
      <c r="H94" s="114">
        <f>SUMIF('WW Spending Total'!$B$10:$B$49,SummaryTC_AP!$B94,'WW Spending Total'!G$10:G$49)</f>
        <v>0</v>
      </c>
      <c r="I94" s="114">
        <f>SUMIF('WW Spending Total'!$B$10:$B$49,SummaryTC_AP!$B94,'WW Spending Total'!H$10:H$49)</f>
        <v>0</v>
      </c>
      <c r="J94" s="114">
        <f>SUMIF('WW Spending Total'!$B$10:$B$49,SummaryTC_AP!$B94,'WW Spending Total'!I$10:I$49)</f>
        <v>0</v>
      </c>
      <c r="K94" s="114">
        <f>SUMIF('WW Spending Total'!$B$10:$B$49,SummaryTC_AP!$B94,'WW Spending Total'!J$10:J$49)</f>
        <v>0</v>
      </c>
      <c r="L94" s="114">
        <f>SUMIF('WW Spending Total'!$B$10:$B$49,SummaryTC_AP!$B94,'WW Spending Total'!K$10:K$49)</f>
        <v>0</v>
      </c>
      <c r="M94" s="114">
        <f>SUMIF('WW Spending Total'!$B$10:$B$49,SummaryTC_AP!$B94,'WW Spending Total'!L$10:L$49)</f>
        <v>0</v>
      </c>
      <c r="N94" s="114">
        <f>SUMIF('WW Spending Total'!$B$10:$B$49,SummaryTC_AP!$B94,'WW Spending Total'!M$10:M$49)</f>
        <v>0</v>
      </c>
      <c r="O94" s="114">
        <f>SUMIF('WW Spending Total'!$B$10:$B$49,SummaryTC_AP!$B94,'WW Spending Total'!N$10:N$49)</f>
        <v>0</v>
      </c>
      <c r="P94" s="114">
        <f>SUMIF('WW Spending Total'!$B$10:$B$49,SummaryTC_AP!$B94,'WW Spending Total'!O$10:O$49)</f>
        <v>0</v>
      </c>
      <c r="Q94" s="114">
        <f>SUMIF('WW Spending Total'!$B$10:$B$49,SummaryTC_AP!$B94,'WW Spending Total'!P$10:P$49)</f>
        <v>0</v>
      </c>
      <c r="R94" s="114">
        <f>SUMIF('WW Spending Total'!$B$10:$B$49,SummaryTC_AP!$B94,'WW Spending Total'!Q$10:Q$49)</f>
        <v>0</v>
      </c>
      <c r="S94" s="114">
        <f>SUMIF('WW Spending Total'!$B$10:$B$49,SummaryTC_AP!$B94,'WW Spending Total'!R$10:R$49)</f>
        <v>0</v>
      </c>
      <c r="T94" s="114">
        <f>SUMIF('WW Spending Total'!$B$10:$B$49,SummaryTC_AP!$B94,'WW Spending Total'!S$10:S$49)</f>
        <v>0</v>
      </c>
      <c r="U94" s="114">
        <f>SUMIF('WW Spending Total'!$B$10:$B$49,SummaryTC_AP!$B94,'WW Spending Total'!T$10:T$49)</f>
        <v>0</v>
      </c>
      <c r="V94" s="114">
        <f>SUMIF('WW Spending Total'!$B$10:$B$49,SummaryTC_AP!$B94,'WW Spending Total'!U$10:U$49)</f>
        <v>0</v>
      </c>
      <c r="W94" s="114">
        <f>SUMIF('WW Spending Total'!$B$10:$B$49,SummaryTC_AP!$B94,'WW Spending Total'!V$10:V$49)</f>
        <v>0</v>
      </c>
      <c r="X94" s="114">
        <f>SUMIF('WW Spending Total'!$B$10:$B$49,SummaryTC_AP!$B94,'WW Spending Total'!W$10:W$49)</f>
        <v>0</v>
      </c>
      <c r="Y94" s="114">
        <f>SUMIF('WW Spending Total'!$B$10:$B$49,SummaryTC_AP!$B94,'WW Spending Total'!X$10:X$49)</f>
        <v>0</v>
      </c>
      <c r="Z94" s="114">
        <f>SUMIF('WW Spending Total'!$B$10:$B$49,SummaryTC_AP!$B94,'WW Spending Total'!Y$10:Y$49)</f>
        <v>0</v>
      </c>
      <c r="AA94" s="114">
        <f>SUMIF('WW Spending Total'!$B$10:$B$49,SummaryTC_AP!$B94,'WW Spending Total'!Z$10:Z$49)</f>
        <v>0</v>
      </c>
      <c r="AB94" s="114">
        <f>SUMIF('WW Spending Total'!$B$10:$B$49,SummaryTC_AP!$B94,'WW Spending Total'!AA$10:AA$49)</f>
        <v>0</v>
      </c>
      <c r="AC94" s="114">
        <f>SUMIF('WW Spending Total'!$B$10:$B$49,SummaryTC_AP!$B94,'WW Spending Total'!AB$10:AB$49)</f>
        <v>0</v>
      </c>
      <c r="AD94" s="114">
        <f>SUMIF('WW Spending Total'!$B$10:$B$49,SummaryTC_AP!$B94,'WW Spending Total'!AC$10:AC$49)</f>
        <v>0</v>
      </c>
      <c r="AE94" s="114">
        <f>SUMIF('WW Spending Total'!$B$10:$B$49,SummaryTC_AP!$B94,'WW Spending Total'!AD$10:AD$49)</f>
        <v>0</v>
      </c>
      <c r="AF94" s="114">
        <f>SUMIF('WW Spending Total'!$B$10:$B$49,SummaryTC_AP!$B94,'WW Spending Total'!AE$10:AE$49)</f>
        <v>0</v>
      </c>
      <c r="AG94" s="114">
        <f>SUMIF('WW Spending Total'!$B$10:$B$49,SummaryTC_AP!$B94,'WW Spending Total'!AF$10:AF$49)</f>
        <v>0</v>
      </c>
      <c r="AH94" s="347">
        <f>SUMIF('WW Spending Total'!$B$10:$B$49,SummaryTC_AP!$B94,'WW Spending Total'!AG$10:AG$49)</f>
        <v>0</v>
      </c>
      <c r="AI94" s="349">
        <f>SUM(E94:AC94)</f>
        <v>0</v>
      </c>
    </row>
    <row r="95" spans="2:35" x14ac:dyDescent="0.2">
      <c r="B95" s="25" t="str">
        <f>'Summary TC'!B95</f>
        <v/>
      </c>
      <c r="C95" s="25">
        <f>'Summary TC'!C95</f>
        <v>0</v>
      </c>
      <c r="D95" s="18">
        <f>'Summary TC'!D95</f>
        <v>0</v>
      </c>
      <c r="E95" s="113">
        <f>SUMIF('WW Spending Total'!$B$10:$B$49,SummaryTC_AP!$B95,'WW Spending Total'!D$10:D$49)</f>
        <v>0</v>
      </c>
      <c r="F95" s="114">
        <f>SUMIF('WW Spending Total'!$B$10:$B$49,SummaryTC_AP!$B95,'WW Spending Total'!E$10:E$49)</f>
        <v>0</v>
      </c>
      <c r="G95" s="114">
        <f>SUMIF('WW Spending Total'!$B$10:$B$49,SummaryTC_AP!$B95,'WW Spending Total'!F$10:F$49)</f>
        <v>0</v>
      </c>
      <c r="H95" s="114">
        <f>SUMIF('WW Spending Total'!$B$10:$B$49,SummaryTC_AP!$B95,'WW Spending Total'!G$10:G$49)</f>
        <v>0</v>
      </c>
      <c r="I95" s="114">
        <f>SUMIF('WW Spending Total'!$B$10:$B$49,SummaryTC_AP!$B95,'WW Spending Total'!H$10:H$49)</f>
        <v>0</v>
      </c>
      <c r="J95" s="114">
        <f>SUMIF('WW Spending Total'!$B$10:$B$49,SummaryTC_AP!$B95,'WW Spending Total'!I$10:I$49)</f>
        <v>0</v>
      </c>
      <c r="K95" s="114">
        <f>SUMIF('WW Spending Total'!$B$10:$B$49,SummaryTC_AP!$B95,'WW Spending Total'!J$10:J$49)</f>
        <v>0</v>
      </c>
      <c r="L95" s="114">
        <f>SUMIF('WW Spending Total'!$B$10:$B$49,SummaryTC_AP!$B95,'WW Spending Total'!K$10:K$49)</f>
        <v>0</v>
      </c>
      <c r="M95" s="114">
        <f>SUMIF('WW Spending Total'!$B$10:$B$49,SummaryTC_AP!$B95,'WW Spending Total'!L$10:L$49)</f>
        <v>0</v>
      </c>
      <c r="N95" s="114">
        <f>SUMIF('WW Spending Total'!$B$10:$B$49,SummaryTC_AP!$B95,'WW Spending Total'!M$10:M$49)</f>
        <v>0</v>
      </c>
      <c r="O95" s="114">
        <f>SUMIF('WW Spending Total'!$B$10:$B$49,SummaryTC_AP!$B95,'WW Spending Total'!N$10:N$49)</f>
        <v>0</v>
      </c>
      <c r="P95" s="114">
        <f>SUMIF('WW Spending Total'!$B$10:$B$49,SummaryTC_AP!$B95,'WW Spending Total'!O$10:O$49)</f>
        <v>0</v>
      </c>
      <c r="Q95" s="114">
        <f>SUMIF('WW Spending Total'!$B$10:$B$49,SummaryTC_AP!$B95,'WW Spending Total'!P$10:P$49)</f>
        <v>0</v>
      </c>
      <c r="R95" s="114">
        <f>SUMIF('WW Spending Total'!$B$10:$B$49,SummaryTC_AP!$B95,'WW Spending Total'!Q$10:Q$49)</f>
        <v>0</v>
      </c>
      <c r="S95" s="114">
        <f>SUMIF('WW Spending Total'!$B$10:$B$49,SummaryTC_AP!$B95,'WW Spending Total'!R$10:R$49)</f>
        <v>0</v>
      </c>
      <c r="T95" s="114">
        <f>SUMIF('WW Spending Total'!$B$10:$B$49,SummaryTC_AP!$B95,'WW Spending Total'!S$10:S$49)</f>
        <v>0</v>
      </c>
      <c r="U95" s="114">
        <f>SUMIF('WW Spending Total'!$B$10:$B$49,SummaryTC_AP!$B95,'WW Spending Total'!T$10:T$49)</f>
        <v>0</v>
      </c>
      <c r="V95" s="114">
        <f>SUMIF('WW Spending Total'!$B$10:$B$49,SummaryTC_AP!$B95,'WW Spending Total'!U$10:U$49)</f>
        <v>0</v>
      </c>
      <c r="W95" s="114">
        <f>SUMIF('WW Spending Total'!$B$10:$B$49,SummaryTC_AP!$B95,'WW Spending Total'!V$10:V$49)</f>
        <v>0</v>
      </c>
      <c r="X95" s="114">
        <f>SUMIF('WW Spending Total'!$B$10:$B$49,SummaryTC_AP!$B95,'WW Spending Total'!W$10:W$49)</f>
        <v>0</v>
      </c>
      <c r="Y95" s="114">
        <f>SUMIF('WW Spending Total'!$B$10:$B$49,SummaryTC_AP!$B95,'WW Spending Total'!X$10:X$49)</f>
        <v>0</v>
      </c>
      <c r="Z95" s="114">
        <f>SUMIF('WW Spending Total'!$B$10:$B$49,SummaryTC_AP!$B95,'WW Spending Total'!Y$10:Y$49)</f>
        <v>0</v>
      </c>
      <c r="AA95" s="114">
        <f>SUMIF('WW Spending Total'!$B$10:$B$49,SummaryTC_AP!$B95,'WW Spending Total'!Z$10:Z$49)</f>
        <v>0</v>
      </c>
      <c r="AB95" s="114">
        <f>SUMIF('WW Spending Total'!$B$10:$B$49,SummaryTC_AP!$B95,'WW Spending Total'!AA$10:AA$49)</f>
        <v>0</v>
      </c>
      <c r="AC95" s="114">
        <f>SUMIF('WW Spending Total'!$B$10:$B$49,SummaryTC_AP!$B95,'WW Spending Total'!AB$10:AB$49)</f>
        <v>0</v>
      </c>
      <c r="AD95" s="114">
        <f>SUMIF('WW Spending Total'!$B$10:$B$49,SummaryTC_AP!$B95,'WW Spending Total'!AC$10:AC$49)</f>
        <v>0</v>
      </c>
      <c r="AE95" s="114">
        <f>SUMIF('WW Spending Total'!$B$10:$B$49,SummaryTC_AP!$B95,'WW Spending Total'!AD$10:AD$49)</f>
        <v>0</v>
      </c>
      <c r="AF95" s="114">
        <f>SUMIF('WW Spending Total'!$B$10:$B$49,SummaryTC_AP!$B95,'WW Spending Total'!AE$10:AE$49)</f>
        <v>0</v>
      </c>
      <c r="AG95" s="114">
        <f>SUMIF('WW Spending Total'!$B$10:$B$49,SummaryTC_AP!$B95,'WW Spending Total'!AF$10:AF$49)</f>
        <v>0</v>
      </c>
      <c r="AH95" s="347">
        <f>SUMIF('WW Spending Total'!$B$10:$B$49,SummaryTC_AP!$B95,'WW Spending Total'!AG$10:AG$49)</f>
        <v>0</v>
      </c>
      <c r="AI95" s="349">
        <f>SUM(E95:AC95)</f>
        <v>0</v>
      </c>
    </row>
    <row r="96" spans="2:35" ht="13.5" thickBot="1" x14ac:dyDescent="0.25">
      <c r="B96" s="25">
        <f>'Summary TC'!B96</f>
        <v>0</v>
      </c>
      <c r="C96" s="128">
        <f>'Summary TC'!C96</f>
        <v>0</v>
      </c>
      <c r="D96" s="193">
        <f>'Summary TC'!D96</f>
        <v>0</v>
      </c>
      <c r="E96" s="91"/>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c r="AE96" s="92"/>
      <c r="AF96" s="92"/>
      <c r="AG96" s="92"/>
      <c r="AH96" s="350"/>
      <c r="AI96" s="350"/>
    </row>
    <row r="97" spans="2:35" ht="13.5" thickBot="1" x14ac:dyDescent="0.25">
      <c r="B97" s="165" t="str">
        <f>'Summary TC'!B97</f>
        <v>TOTAL</v>
      </c>
      <c r="C97" s="228"/>
      <c r="D97" s="185"/>
      <c r="E97" s="117">
        <f>IF(AND(E$12&gt;=Dropdowns!$E$1, E$12&lt;=Dropdowns!$E$2), SUM(E76:E96),0)</f>
        <v>0</v>
      </c>
      <c r="F97" s="117">
        <f>IF(AND(F$12&gt;=Dropdowns!$E$1, F$12&lt;=Dropdowns!$E$2), SUM(F76:F96),0)</f>
        <v>0</v>
      </c>
      <c r="G97" s="117">
        <f>IF(AND(G$12&gt;=Dropdowns!$E$1, G$12&lt;=Dropdowns!$E$2), SUM(G76:G96),0)</f>
        <v>0</v>
      </c>
      <c r="H97" s="117">
        <f>IF(AND(H$12&gt;=Dropdowns!$E$1, H$12&lt;=Dropdowns!$E$2), SUM(H76:H96),0)</f>
        <v>0</v>
      </c>
      <c r="I97" s="117">
        <f>IF(AND(I$12&gt;=Dropdowns!$E$1, I$12&lt;=Dropdowns!$E$2), SUM(I76:I96),0)</f>
        <v>0</v>
      </c>
      <c r="J97" s="117">
        <f>IF(AND(J$12&gt;=Dropdowns!$E$1, J$12&lt;=Dropdowns!$E$2), SUM(J76:J96),0)</f>
        <v>0</v>
      </c>
      <c r="K97" s="117">
        <f>IF(AND(K$12&gt;=Dropdowns!$E$1, K$12&lt;=Dropdowns!$E$2), SUM(K76:K96),0)</f>
        <v>0</v>
      </c>
      <c r="L97" s="117">
        <f>IF(AND(L$12&gt;=Dropdowns!$E$1, L$12&lt;=Dropdowns!$E$2), SUM(L76:L96),0)</f>
        <v>0</v>
      </c>
      <c r="M97" s="117">
        <f>IF(AND(M$12&gt;=Dropdowns!$E$1, M$12&lt;=Dropdowns!$E$2), SUM(M76:M96),0)</f>
        <v>0</v>
      </c>
      <c r="N97" s="117">
        <f>IF(AND(N$12&gt;=Dropdowns!$E$1, N$12&lt;=Dropdowns!$E$2), SUM(N76:N96),0)</f>
        <v>0</v>
      </c>
      <c r="O97" s="117">
        <f>IF(AND(O$12&gt;=Dropdowns!$E$1, O$12&lt;=Dropdowns!$E$2), SUM(O76:O96),0)</f>
        <v>0</v>
      </c>
      <c r="P97" s="117">
        <f>IF(AND(P$12&gt;=Dropdowns!$E$1, P$12&lt;=Dropdowns!$E$2), SUM(P76:P96),0)</f>
        <v>0</v>
      </c>
      <c r="Q97" s="117">
        <f>IF(AND(Q$12&gt;=Dropdowns!$E$1, Q$12&lt;=Dropdowns!$E$2), SUM(Q76:Q96),0)</f>
        <v>0</v>
      </c>
      <c r="R97" s="117">
        <f>IF(AND(R$12&gt;=Dropdowns!$E$1, R$12&lt;=Dropdowns!$E$2), SUM(R76:R96),0)</f>
        <v>0</v>
      </c>
      <c r="S97" s="117">
        <f>IF(AND(S$12&gt;=Dropdowns!$E$1, S$12&lt;=Dropdowns!$E$2), SUM(S76:S96),0)</f>
        <v>0</v>
      </c>
      <c r="T97" s="117">
        <f>IF(AND(T$12&gt;=Dropdowns!$E$1, T$12&lt;=Dropdowns!$E$2), SUM(T76:T96),0)</f>
        <v>0</v>
      </c>
      <c r="U97" s="117">
        <f>IF(AND(U$12&gt;=Dropdowns!$E$1, U$12&lt;=Dropdowns!$E$2), SUM(U76:U96),0)</f>
        <v>0</v>
      </c>
      <c r="V97" s="117">
        <f>IF(AND(V$12&gt;=Dropdowns!$E$1, V$12&lt;=Dropdowns!$E$2), SUM(V76:V96),0)</f>
        <v>0</v>
      </c>
      <c r="W97" s="117">
        <f>IF(AND(W$12&gt;=Dropdowns!$E$1, W$12&lt;=Dropdowns!$E$2), SUM(W76:W96),0)</f>
        <v>0</v>
      </c>
      <c r="X97" s="117">
        <f>IF(AND(X$12&gt;=Dropdowns!$E$1, X$12&lt;=Dropdowns!$E$2), SUM(X76:X96),0)</f>
        <v>0</v>
      </c>
      <c r="Y97" s="117">
        <f>IF(AND(Y$12&gt;=Dropdowns!$E$1, Y$12&lt;=Dropdowns!$E$2), SUM(Y76:Y96),0)</f>
        <v>0</v>
      </c>
      <c r="Z97" s="117">
        <f>IF(AND(Z$12&gt;=Dropdowns!$E$1, Z$12&lt;=Dropdowns!$E$2), SUM(Z76:Z96),0)</f>
        <v>0</v>
      </c>
      <c r="AA97" s="117">
        <f>IF(AND(AA$12&gt;=Dropdowns!$E$1, AA$12&lt;=Dropdowns!$E$2), SUM(AA76:AA96),0)</f>
        <v>0</v>
      </c>
      <c r="AB97" s="117">
        <f>IF(AND(AB$12&gt;=Dropdowns!$E$1, AB$12&lt;=Dropdowns!$E$2), SUM(AB76:AB96),0)</f>
        <v>0</v>
      </c>
      <c r="AC97" s="117">
        <f>IF(AND(AC$12&gt;=Dropdowns!$E$1, AC$12&lt;=Dropdowns!$E$2), SUM(AC76:AC96),0)</f>
        <v>0</v>
      </c>
      <c r="AD97" s="117">
        <f>IF(AND(AD$12&gt;=Dropdowns!$E$1, AD$12&lt;=Dropdowns!$E$2), SUM(AD76:AD96),0)</f>
        <v>0</v>
      </c>
      <c r="AE97" s="117">
        <f>IF(AND(AE$12&gt;=Dropdowns!$E$1, AE$12&lt;=Dropdowns!$E$2), SUM(AE76:AE96),0)</f>
        <v>0</v>
      </c>
      <c r="AF97" s="117">
        <f>IF(AND(AF$12&gt;=Dropdowns!$E$1, AF$12&lt;=Dropdowns!$E$2), SUM(AF76:AF96),0)</f>
        <v>0</v>
      </c>
      <c r="AG97" s="117">
        <f>IF(AND(AG$12&gt;=Dropdowns!$E$1, AG$12&lt;=Dropdowns!$E$2), SUM(AG76:AG96),0)</f>
        <v>0</v>
      </c>
      <c r="AH97" s="117">
        <f>IF(AND(AH$12&gt;=Dropdowns!$E$1, AH$12&lt;=Dropdowns!$E$2), SUM(AH76:AH96),0)</f>
        <v>0</v>
      </c>
      <c r="AI97" s="118">
        <f>SUM(E97:AH97)</f>
        <v>0</v>
      </c>
    </row>
    <row r="98" spans="2:35" x14ac:dyDescent="0.2">
      <c r="B98" s="25">
        <f>'Summary TC'!B98</f>
        <v>0</v>
      </c>
    </row>
    <row r="99" spans="2:35" ht="13.5" thickBot="1" x14ac:dyDescent="0.25">
      <c r="B99" s="25" t="str">
        <f>'Summary TC'!B99</f>
        <v>Savings Phase-Down</v>
      </c>
      <c r="C99" s="222"/>
      <c r="D99" s="166"/>
    </row>
    <row r="100" spans="2:35" x14ac:dyDescent="0.2">
      <c r="B100" s="27">
        <f>'Summary TC'!B100</f>
        <v>0</v>
      </c>
      <c r="C100" s="27">
        <f>'Summary TC'!C100</f>
        <v>0</v>
      </c>
      <c r="D100" s="167"/>
      <c r="E100" s="50" t="s">
        <v>0</v>
      </c>
      <c r="F100" s="167"/>
      <c r="G100" s="4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65" t="s">
        <v>1</v>
      </c>
    </row>
    <row r="101" spans="2:35" ht="13.5" thickBot="1" x14ac:dyDescent="0.25">
      <c r="B101" s="25" t="str">
        <f>'Summary TC'!B101</f>
        <v>Medicaid Per Capita</v>
      </c>
      <c r="C101" s="25">
        <f>'Summary TC'!C101</f>
        <v>0</v>
      </c>
      <c r="D101" s="144"/>
      <c r="E101" s="93">
        <f>'DY Def'!B$5</f>
        <v>1</v>
      </c>
      <c r="F101" s="82">
        <f>'DY Def'!C$5</f>
        <v>2</v>
      </c>
      <c r="G101" s="82">
        <f>'DY Def'!D$5</f>
        <v>3</v>
      </c>
      <c r="H101" s="82">
        <f>'DY Def'!E$5</f>
        <v>4</v>
      </c>
      <c r="I101" s="82">
        <f>'DY Def'!F$5</f>
        <v>5</v>
      </c>
      <c r="J101" s="82">
        <f>'DY Def'!G$5</f>
        <v>6</v>
      </c>
      <c r="K101" s="82">
        <f>'DY Def'!H$5</f>
        <v>7</v>
      </c>
      <c r="L101" s="82">
        <f>'DY Def'!I$5</f>
        <v>8</v>
      </c>
      <c r="M101" s="82">
        <f>'DY Def'!J$5</f>
        <v>9</v>
      </c>
      <c r="N101" s="82">
        <f>'DY Def'!K$5</f>
        <v>10</v>
      </c>
      <c r="O101" s="82">
        <f>'DY Def'!L$5</f>
        <v>11</v>
      </c>
      <c r="P101" s="82">
        <f>'DY Def'!M$5</f>
        <v>12</v>
      </c>
      <c r="Q101" s="82">
        <f>'DY Def'!N$5</f>
        <v>13</v>
      </c>
      <c r="R101" s="82">
        <f>'DY Def'!O$5</f>
        <v>14</v>
      </c>
      <c r="S101" s="82">
        <f>'DY Def'!P$5</f>
        <v>15</v>
      </c>
      <c r="T101" s="82">
        <f>'DY Def'!Q$5</f>
        <v>16</v>
      </c>
      <c r="U101" s="82">
        <f>'DY Def'!R$5</f>
        <v>17</v>
      </c>
      <c r="V101" s="82">
        <f>'DY Def'!S$5</f>
        <v>18</v>
      </c>
      <c r="W101" s="82">
        <f>'DY Def'!T$5</f>
        <v>19</v>
      </c>
      <c r="X101" s="82">
        <f>'DY Def'!U$5</f>
        <v>20</v>
      </c>
      <c r="Y101" s="82">
        <f>'DY Def'!V$5</f>
        <v>21</v>
      </c>
      <c r="Z101" s="82">
        <f>'DY Def'!W$5</f>
        <v>22</v>
      </c>
      <c r="AA101" s="82">
        <f>'DY Def'!X$5</f>
        <v>23</v>
      </c>
      <c r="AB101" s="82">
        <f>'DY Def'!Y$5</f>
        <v>24</v>
      </c>
      <c r="AC101" s="82">
        <f>'DY Def'!Z$5</f>
        <v>25</v>
      </c>
      <c r="AD101" s="82">
        <f>'DY Def'!AA$5</f>
        <v>26</v>
      </c>
      <c r="AE101" s="82">
        <f>'DY Def'!AB$5</f>
        <v>27</v>
      </c>
      <c r="AF101" s="82">
        <f>'DY Def'!AC$5</f>
        <v>28</v>
      </c>
      <c r="AG101" s="82">
        <f>'DY Def'!AD$5</f>
        <v>29</v>
      </c>
      <c r="AH101" s="82">
        <f>'DY Def'!AE$5</f>
        <v>30</v>
      </c>
      <c r="AI101" s="76"/>
    </row>
    <row r="102" spans="2:35" x14ac:dyDescent="0.2">
      <c r="B102" s="25">
        <f>'Summary TC'!B102</f>
        <v>0</v>
      </c>
      <c r="C102" s="25">
        <f>'Summary TC'!C102</f>
        <v>0</v>
      </c>
      <c r="D102" s="202">
        <f>'MEG Def'!$H7</f>
        <v>0</v>
      </c>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5"/>
    </row>
    <row r="103" spans="2:35" s="256" customFormat="1" x14ac:dyDescent="0.2">
      <c r="B103" s="25" t="str">
        <f>'Summary TC'!B103</f>
        <v/>
      </c>
      <c r="C103" s="25">
        <f>'Summary TC'!C103</f>
        <v>0</v>
      </c>
      <c r="D103" s="255" t="s">
        <v>56</v>
      </c>
      <c r="E103" s="114" t="str">
        <f>IF($D102="Savings Phase-Down",E15," ")</f>
        <v xml:space="preserve"> </v>
      </c>
      <c r="F103" s="114" t="str">
        <f t="shared" ref="F103:AC103" si="20">IF($D102="Savings Phase-Down",F15," ")</f>
        <v xml:space="preserve"> </v>
      </c>
      <c r="G103" s="114" t="str">
        <f t="shared" si="20"/>
        <v xml:space="preserve"> </v>
      </c>
      <c r="H103" s="114" t="str">
        <f t="shared" si="20"/>
        <v xml:space="preserve"> </v>
      </c>
      <c r="I103" s="114" t="str">
        <f t="shared" si="20"/>
        <v xml:space="preserve"> </v>
      </c>
      <c r="J103" s="114" t="str">
        <f t="shared" si="20"/>
        <v xml:space="preserve"> </v>
      </c>
      <c r="K103" s="114" t="str">
        <f t="shared" si="20"/>
        <v xml:space="preserve"> </v>
      </c>
      <c r="L103" s="114" t="str">
        <f t="shared" si="20"/>
        <v xml:space="preserve"> </v>
      </c>
      <c r="M103" s="114" t="str">
        <f t="shared" si="20"/>
        <v xml:space="preserve"> </v>
      </c>
      <c r="N103" s="114" t="str">
        <f t="shared" si="20"/>
        <v xml:space="preserve"> </v>
      </c>
      <c r="O103" s="114" t="str">
        <f t="shared" si="20"/>
        <v xml:space="preserve"> </v>
      </c>
      <c r="P103" s="114" t="str">
        <f t="shared" si="20"/>
        <v xml:space="preserve"> </v>
      </c>
      <c r="Q103" s="114" t="str">
        <f t="shared" si="20"/>
        <v xml:space="preserve"> </v>
      </c>
      <c r="R103" s="114" t="str">
        <f t="shared" si="20"/>
        <v xml:space="preserve"> </v>
      </c>
      <c r="S103" s="114" t="str">
        <f t="shared" si="20"/>
        <v xml:space="preserve"> </v>
      </c>
      <c r="T103" s="114" t="str">
        <f t="shared" si="20"/>
        <v xml:space="preserve"> </v>
      </c>
      <c r="U103" s="114" t="str">
        <f t="shared" si="20"/>
        <v xml:space="preserve"> </v>
      </c>
      <c r="V103" s="114" t="str">
        <f t="shared" si="20"/>
        <v xml:space="preserve"> </v>
      </c>
      <c r="W103" s="114" t="str">
        <f t="shared" si="20"/>
        <v xml:space="preserve"> </v>
      </c>
      <c r="X103" s="114" t="str">
        <f t="shared" si="20"/>
        <v xml:space="preserve"> </v>
      </c>
      <c r="Y103" s="114" t="str">
        <f t="shared" si="20"/>
        <v xml:space="preserve"> </v>
      </c>
      <c r="Z103" s="114" t="str">
        <f t="shared" si="20"/>
        <v xml:space="preserve"> </v>
      </c>
      <c r="AA103" s="114" t="str">
        <f t="shared" si="20"/>
        <v xml:space="preserve"> </v>
      </c>
      <c r="AB103" s="114" t="str">
        <f t="shared" si="20"/>
        <v xml:space="preserve"> </v>
      </c>
      <c r="AC103" s="114" t="str">
        <f t="shared" si="20"/>
        <v xml:space="preserve"> </v>
      </c>
      <c r="AD103" s="114" t="str">
        <f t="shared" ref="AD103:AH103" si="21">IF($D102="Savings Phase-Down",AD15," ")</f>
        <v xml:space="preserve"> </v>
      </c>
      <c r="AE103" s="114" t="str">
        <f t="shared" si="21"/>
        <v xml:space="preserve"> </v>
      </c>
      <c r="AF103" s="114" t="str">
        <f t="shared" si="21"/>
        <v xml:space="preserve"> </v>
      </c>
      <c r="AG103" s="114" t="str">
        <f t="shared" si="21"/>
        <v xml:space="preserve"> </v>
      </c>
      <c r="AH103" s="114" t="str">
        <f t="shared" si="21"/>
        <v xml:space="preserve"> </v>
      </c>
      <c r="AI103" s="94"/>
    </row>
    <row r="104" spans="2:35" s="256" customFormat="1" x14ac:dyDescent="0.2">
      <c r="B104" s="25">
        <f>'Summary TC'!B104</f>
        <v>0</v>
      </c>
      <c r="C104" s="25">
        <f>'Summary TC'!C104</f>
        <v>0</v>
      </c>
      <c r="D104" s="255" t="s">
        <v>57</v>
      </c>
      <c r="E104" s="114" t="str">
        <f>IF($D102="Savings Phase-Down",E77," ")</f>
        <v xml:space="preserve"> </v>
      </c>
      <c r="F104" s="114" t="str">
        <f t="shared" ref="F104:AC104" si="22">IF($D102="Savings Phase-Down",F77," ")</f>
        <v xml:space="preserve"> </v>
      </c>
      <c r="G104" s="114" t="str">
        <f t="shared" si="22"/>
        <v xml:space="preserve"> </v>
      </c>
      <c r="H104" s="114" t="str">
        <f t="shared" si="22"/>
        <v xml:space="preserve"> </v>
      </c>
      <c r="I104" s="114" t="str">
        <f t="shared" si="22"/>
        <v xml:space="preserve"> </v>
      </c>
      <c r="J104" s="114" t="str">
        <f t="shared" si="22"/>
        <v xml:space="preserve"> </v>
      </c>
      <c r="K104" s="114" t="str">
        <f t="shared" si="22"/>
        <v xml:space="preserve"> </v>
      </c>
      <c r="L104" s="114" t="str">
        <f t="shared" si="22"/>
        <v xml:space="preserve"> </v>
      </c>
      <c r="M104" s="114" t="str">
        <f t="shared" si="22"/>
        <v xml:space="preserve"> </v>
      </c>
      <c r="N104" s="114" t="str">
        <f t="shared" si="22"/>
        <v xml:space="preserve"> </v>
      </c>
      <c r="O104" s="114" t="str">
        <f t="shared" si="22"/>
        <v xml:space="preserve"> </v>
      </c>
      <c r="P104" s="114" t="str">
        <f t="shared" si="22"/>
        <v xml:space="preserve"> </v>
      </c>
      <c r="Q104" s="114" t="str">
        <f t="shared" si="22"/>
        <v xml:space="preserve"> </v>
      </c>
      <c r="R104" s="114" t="str">
        <f t="shared" si="22"/>
        <v xml:space="preserve"> </v>
      </c>
      <c r="S104" s="114" t="str">
        <f t="shared" si="22"/>
        <v xml:space="preserve"> </v>
      </c>
      <c r="T104" s="114" t="str">
        <f t="shared" si="22"/>
        <v xml:space="preserve"> </v>
      </c>
      <c r="U104" s="114" t="str">
        <f t="shared" si="22"/>
        <v xml:space="preserve"> </v>
      </c>
      <c r="V104" s="114" t="str">
        <f t="shared" si="22"/>
        <v xml:space="preserve"> </v>
      </c>
      <c r="W104" s="114" t="str">
        <f t="shared" si="22"/>
        <v xml:space="preserve"> </v>
      </c>
      <c r="X104" s="114" t="str">
        <f t="shared" si="22"/>
        <v xml:space="preserve"> </v>
      </c>
      <c r="Y104" s="114" t="str">
        <f t="shared" si="22"/>
        <v xml:space="preserve"> </v>
      </c>
      <c r="Z104" s="114" t="str">
        <f t="shared" si="22"/>
        <v xml:space="preserve"> </v>
      </c>
      <c r="AA104" s="114" t="str">
        <f t="shared" si="22"/>
        <v xml:space="preserve"> </v>
      </c>
      <c r="AB104" s="114" t="str">
        <f t="shared" si="22"/>
        <v xml:space="preserve"> </v>
      </c>
      <c r="AC104" s="114" t="str">
        <f t="shared" si="22"/>
        <v xml:space="preserve"> </v>
      </c>
      <c r="AD104" s="114" t="str">
        <f t="shared" ref="AD104:AH104" si="23">IF($D102="Savings Phase-Down",AD77," ")</f>
        <v xml:space="preserve"> </v>
      </c>
      <c r="AE104" s="114" t="str">
        <f t="shared" si="23"/>
        <v xml:space="preserve"> </v>
      </c>
      <c r="AF104" s="114" t="str">
        <f t="shared" si="23"/>
        <v xml:space="preserve"> </v>
      </c>
      <c r="AG104" s="114" t="str">
        <f t="shared" si="23"/>
        <v xml:space="preserve"> </v>
      </c>
      <c r="AH104" s="114" t="str">
        <f t="shared" si="23"/>
        <v xml:space="preserve"> </v>
      </c>
      <c r="AI104" s="94"/>
    </row>
    <row r="105" spans="2:35" s="256" customFormat="1" x14ac:dyDescent="0.2">
      <c r="B105" s="25" t="str">
        <f>'Summary TC'!B105</f>
        <v>Difference</v>
      </c>
      <c r="C105" s="25">
        <f>'Summary TC'!C105</f>
        <v>0</v>
      </c>
      <c r="D105" s="255"/>
      <c r="E105" s="114">
        <f>IFERROR(E103-E104,0)</f>
        <v>0</v>
      </c>
      <c r="F105" s="114">
        <f t="shared" ref="F105:AC105" si="24">IFERROR(F103-F104,0)</f>
        <v>0</v>
      </c>
      <c r="G105" s="114">
        <f t="shared" si="24"/>
        <v>0</v>
      </c>
      <c r="H105" s="114">
        <f t="shared" si="24"/>
        <v>0</v>
      </c>
      <c r="I105" s="114">
        <f t="shared" si="24"/>
        <v>0</v>
      </c>
      <c r="J105" s="114">
        <f t="shared" si="24"/>
        <v>0</v>
      </c>
      <c r="K105" s="114">
        <f t="shared" si="24"/>
        <v>0</v>
      </c>
      <c r="L105" s="114">
        <f t="shared" si="24"/>
        <v>0</v>
      </c>
      <c r="M105" s="114">
        <f t="shared" si="24"/>
        <v>0</v>
      </c>
      <c r="N105" s="114">
        <f t="shared" si="24"/>
        <v>0</v>
      </c>
      <c r="O105" s="114">
        <f t="shared" si="24"/>
        <v>0</v>
      </c>
      <c r="P105" s="114">
        <f t="shared" si="24"/>
        <v>0</v>
      </c>
      <c r="Q105" s="114">
        <f t="shared" si="24"/>
        <v>0</v>
      </c>
      <c r="R105" s="114">
        <f t="shared" si="24"/>
        <v>0</v>
      </c>
      <c r="S105" s="114">
        <f t="shared" si="24"/>
        <v>0</v>
      </c>
      <c r="T105" s="114">
        <f t="shared" si="24"/>
        <v>0</v>
      </c>
      <c r="U105" s="114">
        <f t="shared" si="24"/>
        <v>0</v>
      </c>
      <c r="V105" s="114">
        <f t="shared" si="24"/>
        <v>0</v>
      </c>
      <c r="W105" s="114">
        <f t="shared" si="24"/>
        <v>0</v>
      </c>
      <c r="X105" s="114">
        <f t="shared" si="24"/>
        <v>0</v>
      </c>
      <c r="Y105" s="114">
        <f t="shared" si="24"/>
        <v>0</v>
      </c>
      <c r="Z105" s="114">
        <f t="shared" si="24"/>
        <v>0</v>
      </c>
      <c r="AA105" s="114">
        <f t="shared" si="24"/>
        <v>0</v>
      </c>
      <c r="AB105" s="114">
        <f t="shared" si="24"/>
        <v>0</v>
      </c>
      <c r="AC105" s="114">
        <f t="shared" si="24"/>
        <v>0</v>
      </c>
      <c r="AD105" s="114">
        <f t="shared" ref="AD105:AH105" si="25">IFERROR(AD103-AD104,0)</f>
        <v>0</v>
      </c>
      <c r="AE105" s="114">
        <f t="shared" si="25"/>
        <v>0</v>
      </c>
      <c r="AF105" s="114">
        <f t="shared" si="25"/>
        <v>0</v>
      </c>
      <c r="AG105" s="114">
        <f t="shared" si="25"/>
        <v>0</v>
      </c>
      <c r="AH105" s="114">
        <f t="shared" si="25"/>
        <v>0</v>
      </c>
      <c r="AI105" s="94"/>
    </row>
    <row r="106" spans="2:35" x14ac:dyDescent="0.2">
      <c r="B106" s="25" t="str">
        <f>'Summary TC'!B106</f>
        <v>Phase-Down Percentage</v>
      </c>
      <c r="C106" s="25">
        <f>'Summary TC'!C106</f>
        <v>0</v>
      </c>
      <c r="D106" s="254"/>
      <c r="E106" s="232">
        <f>'Summary TC'!E106</f>
        <v>0</v>
      </c>
      <c r="F106" s="232">
        <f>'Summary TC'!F106</f>
        <v>0</v>
      </c>
      <c r="G106" s="232">
        <f>'Summary TC'!G106</f>
        <v>0</v>
      </c>
      <c r="H106" s="232">
        <f>'Summary TC'!H106</f>
        <v>0</v>
      </c>
      <c r="I106" s="232">
        <f>'Summary TC'!I106</f>
        <v>0</v>
      </c>
      <c r="J106" s="232">
        <f>'Summary TC'!J106</f>
        <v>0</v>
      </c>
      <c r="K106" s="232">
        <f>'Summary TC'!K106</f>
        <v>0</v>
      </c>
      <c r="L106" s="232">
        <f>'Summary TC'!L106</f>
        <v>0</v>
      </c>
      <c r="M106" s="232">
        <f>'Summary TC'!M106</f>
        <v>0</v>
      </c>
      <c r="N106" s="232">
        <f>'Summary TC'!N106</f>
        <v>0</v>
      </c>
      <c r="O106" s="232">
        <f>'Summary TC'!O106</f>
        <v>0</v>
      </c>
      <c r="P106" s="232">
        <f>'Summary TC'!P106</f>
        <v>0</v>
      </c>
      <c r="Q106" s="232">
        <f>'Summary TC'!Q106</f>
        <v>0</v>
      </c>
      <c r="R106" s="232">
        <f>'Summary TC'!R106</f>
        <v>0</v>
      </c>
      <c r="S106" s="232">
        <f>'Summary TC'!S106</f>
        <v>0</v>
      </c>
      <c r="T106" s="232">
        <f>'Summary TC'!T106</f>
        <v>0</v>
      </c>
      <c r="U106" s="232">
        <f>'Summary TC'!U106</f>
        <v>0</v>
      </c>
      <c r="V106" s="232">
        <f>'Summary TC'!V106</f>
        <v>0</v>
      </c>
      <c r="W106" s="232">
        <f>'Summary TC'!W106</f>
        <v>0</v>
      </c>
      <c r="X106" s="232">
        <f>'Summary TC'!X106</f>
        <v>0</v>
      </c>
      <c r="Y106" s="232">
        <f>'Summary TC'!Y106</f>
        <v>0</v>
      </c>
      <c r="Z106" s="232">
        <f>'Summary TC'!Z106</f>
        <v>0</v>
      </c>
      <c r="AA106" s="232">
        <f>'Summary TC'!AA106</f>
        <v>0</v>
      </c>
      <c r="AB106" s="232">
        <f>'Summary TC'!AB106</f>
        <v>0</v>
      </c>
      <c r="AC106" s="232">
        <f>'Summary TC'!AC106</f>
        <v>0</v>
      </c>
      <c r="AD106" s="232">
        <f>'Summary TC'!AD106</f>
        <v>0</v>
      </c>
      <c r="AE106" s="232">
        <f>'Summary TC'!AE106</f>
        <v>0</v>
      </c>
      <c r="AF106" s="232">
        <f>'Summary TC'!AF106</f>
        <v>0</v>
      </c>
      <c r="AG106" s="232">
        <f>'Summary TC'!AG106</f>
        <v>0</v>
      </c>
      <c r="AH106" s="232">
        <f>'Summary TC'!AH106</f>
        <v>0</v>
      </c>
      <c r="AI106" s="95"/>
    </row>
    <row r="107" spans="2:35" s="253" customFormat="1" x14ac:dyDescent="0.2">
      <c r="B107" s="25" t="str">
        <f>'Summary TC'!B107</f>
        <v>Savings Reduction</v>
      </c>
      <c r="C107" s="25">
        <f>'Summary TC'!C107</f>
        <v>0</v>
      </c>
      <c r="D107" s="257"/>
      <c r="E107" s="114">
        <f>IF((E105&gt;0),(1-E106)*E105,0)</f>
        <v>0</v>
      </c>
      <c r="F107" s="114">
        <f t="shared" ref="F107:AC107" si="26">IF((F105&gt;0),(1-F106)*F105,0)</f>
        <v>0</v>
      </c>
      <c r="G107" s="114">
        <f t="shared" si="26"/>
        <v>0</v>
      </c>
      <c r="H107" s="114">
        <f t="shared" si="26"/>
        <v>0</v>
      </c>
      <c r="I107" s="114">
        <f t="shared" si="26"/>
        <v>0</v>
      </c>
      <c r="J107" s="114">
        <f t="shared" si="26"/>
        <v>0</v>
      </c>
      <c r="K107" s="114">
        <f t="shared" si="26"/>
        <v>0</v>
      </c>
      <c r="L107" s="114">
        <f t="shared" si="26"/>
        <v>0</v>
      </c>
      <c r="M107" s="114">
        <f t="shared" si="26"/>
        <v>0</v>
      </c>
      <c r="N107" s="114">
        <f t="shared" si="26"/>
        <v>0</v>
      </c>
      <c r="O107" s="114">
        <f t="shared" si="26"/>
        <v>0</v>
      </c>
      <c r="P107" s="114">
        <f t="shared" si="26"/>
        <v>0</v>
      </c>
      <c r="Q107" s="114">
        <f t="shared" si="26"/>
        <v>0</v>
      </c>
      <c r="R107" s="114">
        <f t="shared" si="26"/>
        <v>0</v>
      </c>
      <c r="S107" s="114">
        <f t="shared" si="26"/>
        <v>0</v>
      </c>
      <c r="T107" s="114">
        <f t="shared" si="26"/>
        <v>0</v>
      </c>
      <c r="U107" s="114">
        <f t="shared" si="26"/>
        <v>0</v>
      </c>
      <c r="V107" s="114">
        <f t="shared" si="26"/>
        <v>0</v>
      </c>
      <c r="W107" s="114">
        <f t="shared" si="26"/>
        <v>0</v>
      </c>
      <c r="X107" s="114">
        <f t="shared" si="26"/>
        <v>0</v>
      </c>
      <c r="Y107" s="114">
        <f t="shared" si="26"/>
        <v>0</v>
      </c>
      <c r="Z107" s="114">
        <f t="shared" si="26"/>
        <v>0</v>
      </c>
      <c r="AA107" s="114">
        <f t="shared" si="26"/>
        <v>0</v>
      </c>
      <c r="AB107" s="114">
        <f t="shared" si="26"/>
        <v>0</v>
      </c>
      <c r="AC107" s="114">
        <f t="shared" si="26"/>
        <v>0</v>
      </c>
      <c r="AD107" s="114">
        <f t="shared" ref="AD107:AH107" si="27">IF((AD105&gt;0),(1-AD106)*AD105,0)</f>
        <v>0</v>
      </c>
      <c r="AE107" s="114">
        <f t="shared" si="27"/>
        <v>0</v>
      </c>
      <c r="AF107" s="114">
        <f t="shared" si="27"/>
        <v>0</v>
      </c>
      <c r="AG107" s="114">
        <f t="shared" si="27"/>
        <v>0</v>
      </c>
      <c r="AH107" s="114">
        <f t="shared" si="27"/>
        <v>0</v>
      </c>
      <c r="AI107" s="96"/>
    </row>
    <row r="108" spans="2:35" x14ac:dyDescent="0.2">
      <c r="B108" s="25">
        <f>'Summary TC'!B108</f>
        <v>0</v>
      </c>
      <c r="C108" s="25">
        <f>'Summary TC'!C108</f>
        <v>0</v>
      </c>
      <c r="D108" s="202">
        <f>'MEG Def'!$H8</f>
        <v>0</v>
      </c>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5"/>
    </row>
    <row r="109" spans="2:35" x14ac:dyDescent="0.2">
      <c r="B109" s="25" t="str">
        <f>'Summary TC'!B109</f>
        <v/>
      </c>
      <c r="C109" s="25">
        <f>'Summary TC'!C109</f>
        <v>0</v>
      </c>
      <c r="D109" s="168" t="s">
        <v>56</v>
      </c>
      <c r="E109" s="114" t="str">
        <f>IF($D108="Savings Phase-Down",E19," ")</f>
        <v xml:space="preserve"> </v>
      </c>
      <c r="F109" s="114" t="str">
        <f t="shared" ref="F109:AC109" si="28">IF($D108="Savings Phase-Down",F19," ")</f>
        <v xml:space="preserve"> </v>
      </c>
      <c r="G109" s="114" t="str">
        <f t="shared" si="28"/>
        <v xml:space="preserve"> </v>
      </c>
      <c r="H109" s="114" t="str">
        <f t="shared" si="28"/>
        <v xml:space="preserve"> </v>
      </c>
      <c r="I109" s="114" t="str">
        <f t="shared" si="28"/>
        <v xml:space="preserve"> </v>
      </c>
      <c r="J109" s="114" t="str">
        <f t="shared" si="28"/>
        <v xml:space="preserve"> </v>
      </c>
      <c r="K109" s="114" t="str">
        <f t="shared" si="28"/>
        <v xml:space="preserve"> </v>
      </c>
      <c r="L109" s="114" t="str">
        <f t="shared" si="28"/>
        <v xml:space="preserve"> </v>
      </c>
      <c r="M109" s="114" t="str">
        <f t="shared" si="28"/>
        <v xml:space="preserve"> </v>
      </c>
      <c r="N109" s="114" t="str">
        <f t="shared" si="28"/>
        <v xml:space="preserve"> </v>
      </c>
      <c r="O109" s="114" t="str">
        <f t="shared" si="28"/>
        <v xml:space="preserve"> </v>
      </c>
      <c r="P109" s="114" t="str">
        <f t="shared" si="28"/>
        <v xml:space="preserve"> </v>
      </c>
      <c r="Q109" s="114" t="str">
        <f t="shared" si="28"/>
        <v xml:space="preserve"> </v>
      </c>
      <c r="R109" s="114" t="str">
        <f t="shared" si="28"/>
        <v xml:space="preserve"> </v>
      </c>
      <c r="S109" s="114" t="str">
        <f t="shared" si="28"/>
        <v xml:space="preserve"> </v>
      </c>
      <c r="T109" s="114" t="str">
        <f t="shared" si="28"/>
        <v xml:space="preserve"> </v>
      </c>
      <c r="U109" s="114" t="str">
        <f t="shared" si="28"/>
        <v xml:space="preserve"> </v>
      </c>
      <c r="V109" s="114" t="str">
        <f t="shared" si="28"/>
        <v xml:space="preserve"> </v>
      </c>
      <c r="W109" s="114" t="str">
        <f t="shared" si="28"/>
        <v xml:space="preserve"> </v>
      </c>
      <c r="X109" s="114" t="str">
        <f t="shared" si="28"/>
        <v xml:space="preserve"> </v>
      </c>
      <c r="Y109" s="114" t="str">
        <f t="shared" si="28"/>
        <v xml:space="preserve"> </v>
      </c>
      <c r="Z109" s="114" t="str">
        <f t="shared" si="28"/>
        <v xml:space="preserve"> </v>
      </c>
      <c r="AA109" s="114" t="str">
        <f t="shared" si="28"/>
        <v xml:space="preserve"> </v>
      </c>
      <c r="AB109" s="114" t="str">
        <f t="shared" si="28"/>
        <v xml:space="preserve"> </v>
      </c>
      <c r="AC109" s="114" t="str">
        <f t="shared" si="28"/>
        <v xml:space="preserve"> </v>
      </c>
      <c r="AD109" s="114" t="str">
        <f t="shared" ref="AD109:AH109" si="29">IF($D108="Savings Phase-Down",AD19," ")</f>
        <v xml:space="preserve"> </v>
      </c>
      <c r="AE109" s="114" t="str">
        <f t="shared" si="29"/>
        <v xml:space="preserve"> </v>
      </c>
      <c r="AF109" s="114" t="str">
        <f t="shared" si="29"/>
        <v xml:space="preserve"> </v>
      </c>
      <c r="AG109" s="114" t="str">
        <f t="shared" si="29"/>
        <v xml:space="preserve"> </v>
      </c>
      <c r="AH109" s="114" t="str">
        <f t="shared" si="29"/>
        <v xml:space="preserve"> </v>
      </c>
      <c r="AI109" s="97"/>
    </row>
    <row r="110" spans="2:35" x14ac:dyDescent="0.2">
      <c r="B110" s="25">
        <f>'Summary TC'!B110</f>
        <v>0</v>
      </c>
      <c r="C110" s="25">
        <f>'Summary TC'!C110</f>
        <v>0</v>
      </c>
      <c r="D110" s="168" t="s">
        <v>57</v>
      </c>
      <c r="E110" s="114" t="str">
        <f>IF($D108="Savings Phase-Down",E78," ")</f>
        <v xml:space="preserve"> </v>
      </c>
      <c r="F110" s="114" t="str">
        <f t="shared" ref="F110:AC110" si="30">IF($D108="Savings Phase-Down",F78," ")</f>
        <v xml:space="preserve"> </v>
      </c>
      <c r="G110" s="114" t="str">
        <f t="shared" si="30"/>
        <v xml:space="preserve"> </v>
      </c>
      <c r="H110" s="114" t="str">
        <f t="shared" si="30"/>
        <v xml:space="preserve"> </v>
      </c>
      <c r="I110" s="114" t="str">
        <f t="shared" si="30"/>
        <v xml:space="preserve"> </v>
      </c>
      <c r="J110" s="114" t="str">
        <f t="shared" si="30"/>
        <v xml:space="preserve"> </v>
      </c>
      <c r="K110" s="114" t="str">
        <f t="shared" si="30"/>
        <v xml:space="preserve"> </v>
      </c>
      <c r="L110" s="114" t="str">
        <f t="shared" si="30"/>
        <v xml:space="preserve"> </v>
      </c>
      <c r="M110" s="114" t="str">
        <f t="shared" si="30"/>
        <v xml:space="preserve"> </v>
      </c>
      <c r="N110" s="114" t="str">
        <f t="shared" si="30"/>
        <v xml:space="preserve"> </v>
      </c>
      <c r="O110" s="114" t="str">
        <f t="shared" si="30"/>
        <v xml:space="preserve"> </v>
      </c>
      <c r="P110" s="114" t="str">
        <f t="shared" si="30"/>
        <v xml:space="preserve"> </v>
      </c>
      <c r="Q110" s="114" t="str">
        <f t="shared" si="30"/>
        <v xml:space="preserve"> </v>
      </c>
      <c r="R110" s="114" t="str">
        <f t="shared" si="30"/>
        <v xml:space="preserve"> </v>
      </c>
      <c r="S110" s="114" t="str">
        <f t="shared" si="30"/>
        <v xml:space="preserve"> </v>
      </c>
      <c r="T110" s="114" t="str">
        <f t="shared" si="30"/>
        <v xml:space="preserve"> </v>
      </c>
      <c r="U110" s="114" t="str">
        <f t="shared" si="30"/>
        <v xml:space="preserve"> </v>
      </c>
      <c r="V110" s="114" t="str">
        <f t="shared" si="30"/>
        <v xml:space="preserve"> </v>
      </c>
      <c r="W110" s="114" t="str">
        <f t="shared" si="30"/>
        <v xml:space="preserve"> </v>
      </c>
      <c r="X110" s="114" t="str">
        <f t="shared" si="30"/>
        <v xml:space="preserve"> </v>
      </c>
      <c r="Y110" s="114" t="str">
        <f t="shared" si="30"/>
        <v xml:space="preserve"> </v>
      </c>
      <c r="Z110" s="114" t="str">
        <f t="shared" si="30"/>
        <v xml:space="preserve"> </v>
      </c>
      <c r="AA110" s="114" t="str">
        <f t="shared" si="30"/>
        <v xml:space="preserve"> </v>
      </c>
      <c r="AB110" s="114" t="str">
        <f t="shared" si="30"/>
        <v xml:space="preserve"> </v>
      </c>
      <c r="AC110" s="114" t="str">
        <f t="shared" si="30"/>
        <v xml:space="preserve"> </v>
      </c>
      <c r="AD110" s="114" t="str">
        <f t="shared" ref="AD110:AH110" si="31">IF($D108="Savings Phase-Down",AD78," ")</f>
        <v xml:space="preserve"> </v>
      </c>
      <c r="AE110" s="114" t="str">
        <f t="shared" si="31"/>
        <v xml:space="preserve"> </v>
      </c>
      <c r="AF110" s="114" t="str">
        <f t="shared" si="31"/>
        <v xml:space="preserve"> </v>
      </c>
      <c r="AG110" s="114" t="str">
        <f t="shared" si="31"/>
        <v xml:space="preserve"> </v>
      </c>
      <c r="AH110" s="114" t="str">
        <f t="shared" si="31"/>
        <v xml:space="preserve"> </v>
      </c>
      <c r="AI110" s="97"/>
    </row>
    <row r="111" spans="2:35" x14ac:dyDescent="0.2">
      <c r="B111" s="25" t="str">
        <f>'Summary TC'!B111</f>
        <v>Difference</v>
      </c>
      <c r="C111" s="25">
        <f>'Summary TC'!C111</f>
        <v>0</v>
      </c>
      <c r="D111" s="254"/>
      <c r="E111" s="114">
        <f>IFERROR(E109-E110,0)</f>
        <v>0</v>
      </c>
      <c r="F111" s="114">
        <f t="shared" ref="F111:AC111" si="32">IFERROR(F109-F110,0)</f>
        <v>0</v>
      </c>
      <c r="G111" s="114">
        <f t="shared" si="32"/>
        <v>0</v>
      </c>
      <c r="H111" s="114">
        <f t="shared" si="32"/>
        <v>0</v>
      </c>
      <c r="I111" s="114">
        <f t="shared" si="32"/>
        <v>0</v>
      </c>
      <c r="J111" s="114">
        <f t="shared" si="32"/>
        <v>0</v>
      </c>
      <c r="K111" s="114">
        <f t="shared" si="32"/>
        <v>0</v>
      </c>
      <c r="L111" s="114">
        <f t="shared" si="32"/>
        <v>0</v>
      </c>
      <c r="M111" s="114">
        <f t="shared" si="32"/>
        <v>0</v>
      </c>
      <c r="N111" s="114">
        <f t="shared" si="32"/>
        <v>0</v>
      </c>
      <c r="O111" s="114">
        <f t="shared" si="32"/>
        <v>0</v>
      </c>
      <c r="P111" s="114">
        <f t="shared" si="32"/>
        <v>0</v>
      </c>
      <c r="Q111" s="114">
        <f t="shared" si="32"/>
        <v>0</v>
      </c>
      <c r="R111" s="114">
        <f t="shared" si="32"/>
        <v>0</v>
      </c>
      <c r="S111" s="114">
        <f t="shared" si="32"/>
        <v>0</v>
      </c>
      <c r="T111" s="114">
        <f t="shared" si="32"/>
        <v>0</v>
      </c>
      <c r="U111" s="114">
        <f t="shared" si="32"/>
        <v>0</v>
      </c>
      <c r="V111" s="114">
        <f t="shared" si="32"/>
        <v>0</v>
      </c>
      <c r="W111" s="114">
        <f t="shared" si="32"/>
        <v>0</v>
      </c>
      <c r="X111" s="114">
        <f t="shared" si="32"/>
        <v>0</v>
      </c>
      <c r="Y111" s="114">
        <f t="shared" si="32"/>
        <v>0</v>
      </c>
      <c r="Z111" s="114">
        <f t="shared" si="32"/>
        <v>0</v>
      </c>
      <c r="AA111" s="114">
        <f t="shared" si="32"/>
        <v>0</v>
      </c>
      <c r="AB111" s="114">
        <f t="shared" si="32"/>
        <v>0</v>
      </c>
      <c r="AC111" s="114">
        <f t="shared" si="32"/>
        <v>0</v>
      </c>
      <c r="AD111" s="114">
        <f t="shared" ref="AD111:AH111" si="33">IFERROR(AD109-AD110,0)</f>
        <v>0</v>
      </c>
      <c r="AE111" s="114">
        <f t="shared" si="33"/>
        <v>0</v>
      </c>
      <c r="AF111" s="114">
        <f t="shared" si="33"/>
        <v>0</v>
      </c>
      <c r="AG111" s="114">
        <f t="shared" si="33"/>
        <v>0</v>
      </c>
      <c r="AH111" s="114">
        <f t="shared" si="33"/>
        <v>0</v>
      </c>
      <c r="AI111" s="97"/>
    </row>
    <row r="112" spans="2:35" x14ac:dyDescent="0.2">
      <c r="B112" s="25" t="str">
        <f>'Summary TC'!B112</f>
        <v>Phase-Down Percentage</v>
      </c>
      <c r="C112" s="25">
        <f>'Summary TC'!C112</f>
        <v>0</v>
      </c>
      <c r="D112" s="254"/>
      <c r="E112" s="232">
        <f>'Summary TC'!E112</f>
        <v>0</v>
      </c>
      <c r="F112" s="232">
        <f>'Summary TC'!F112</f>
        <v>0</v>
      </c>
      <c r="G112" s="232">
        <f>'Summary TC'!G112</f>
        <v>0</v>
      </c>
      <c r="H112" s="232">
        <f>'Summary TC'!H112</f>
        <v>0</v>
      </c>
      <c r="I112" s="232">
        <f>'Summary TC'!I112</f>
        <v>0</v>
      </c>
      <c r="J112" s="232">
        <f>'Summary TC'!J112</f>
        <v>0</v>
      </c>
      <c r="K112" s="232">
        <f>'Summary TC'!K112</f>
        <v>0</v>
      </c>
      <c r="L112" s="232">
        <f>'Summary TC'!L112</f>
        <v>0</v>
      </c>
      <c r="M112" s="232">
        <f>'Summary TC'!M112</f>
        <v>0</v>
      </c>
      <c r="N112" s="232">
        <f>'Summary TC'!N112</f>
        <v>0</v>
      </c>
      <c r="O112" s="232">
        <f>'Summary TC'!O112</f>
        <v>0</v>
      </c>
      <c r="P112" s="232">
        <f>'Summary TC'!P112</f>
        <v>0</v>
      </c>
      <c r="Q112" s="232">
        <f>'Summary TC'!Q112</f>
        <v>0</v>
      </c>
      <c r="R112" s="232">
        <f>'Summary TC'!R112</f>
        <v>0</v>
      </c>
      <c r="S112" s="232">
        <f>'Summary TC'!S112</f>
        <v>0</v>
      </c>
      <c r="T112" s="232">
        <f>'Summary TC'!T112</f>
        <v>0</v>
      </c>
      <c r="U112" s="232">
        <f>'Summary TC'!U112</f>
        <v>0</v>
      </c>
      <c r="V112" s="232">
        <f>'Summary TC'!V112</f>
        <v>0</v>
      </c>
      <c r="W112" s="232">
        <f>'Summary TC'!W112</f>
        <v>0</v>
      </c>
      <c r="X112" s="232">
        <f>'Summary TC'!X112</f>
        <v>0</v>
      </c>
      <c r="Y112" s="232">
        <f>'Summary TC'!Y112</f>
        <v>0</v>
      </c>
      <c r="Z112" s="232">
        <f>'Summary TC'!Z112</f>
        <v>0</v>
      </c>
      <c r="AA112" s="232">
        <f>'Summary TC'!AA112</f>
        <v>0</v>
      </c>
      <c r="AB112" s="232">
        <f>'Summary TC'!AB112</f>
        <v>0</v>
      </c>
      <c r="AC112" s="232">
        <f>'Summary TC'!AC112</f>
        <v>0</v>
      </c>
      <c r="AD112" s="232">
        <f>'Summary TC'!AD112</f>
        <v>0</v>
      </c>
      <c r="AE112" s="232">
        <f>'Summary TC'!AE112</f>
        <v>0</v>
      </c>
      <c r="AF112" s="232">
        <f>'Summary TC'!AF112</f>
        <v>0</v>
      </c>
      <c r="AG112" s="232">
        <f>'Summary TC'!AG112</f>
        <v>0</v>
      </c>
      <c r="AH112" s="232">
        <f>'Summary TC'!AH112</f>
        <v>0</v>
      </c>
      <c r="AI112" s="97"/>
    </row>
    <row r="113" spans="2:35" s="253" customFormat="1" x14ac:dyDescent="0.2">
      <c r="B113" s="25" t="str">
        <f>'Summary TC'!B113</f>
        <v>Savings Reduction</v>
      </c>
      <c r="C113" s="25">
        <f>'Summary TC'!C113</f>
        <v>0</v>
      </c>
      <c r="D113" s="257"/>
      <c r="E113" s="114">
        <f t="shared" ref="E113:AC113" si="34">IF((E111&gt;0),(1-E112)*E111,0)</f>
        <v>0</v>
      </c>
      <c r="F113" s="114">
        <f t="shared" si="34"/>
        <v>0</v>
      </c>
      <c r="G113" s="114">
        <f t="shared" si="34"/>
        <v>0</v>
      </c>
      <c r="H113" s="114">
        <f t="shared" si="34"/>
        <v>0</v>
      </c>
      <c r="I113" s="114">
        <f t="shared" si="34"/>
        <v>0</v>
      </c>
      <c r="J113" s="114">
        <f t="shared" si="34"/>
        <v>0</v>
      </c>
      <c r="K113" s="114">
        <f t="shared" si="34"/>
        <v>0</v>
      </c>
      <c r="L113" s="114">
        <f t="shared" si="34"/>
        <v>0</v>
      </c>
      <c r="M113" s="114">
        <f t="shared" si="34"/>
        <v>0</v>
      </c>
      <c r="N113" s="114">
        <f t="shared" si="34"/>
        <v>0</v>
      </c>
      <c r="O113" s="114">
        <f t="shared" si="34"/>
        <v>0</v>
      </c>
      <c r="P113" s="114">
        <f t="shared" si="34"/>
        <v>0</v>
      </c>
      <c r="Q113" s="114">
        <f t="shared" si="34"/>
        <v>0</v>
      </c>
      <c r="R113" s="114">
        <f t="shared" si="34"/>
        <v>0</v>
      </c>
      <c r="S113" s="114">
        <f t="shared" si="34"/>
        <v>0</v>
      </c>
      <c r="T113" s="114">
        <f t="shared" si="34"/>
        <v>0</v>
      </c>
      <c r="U113" s="114">
        <f t="shared" si="34"/>
        <v>0</v>
      </c>
      <c r="V113" s="114">
        <f t="shared" si="34"/>
        <v>0</v>
      </c>
      <c r="W113" s="114">
        <f t="shared" si="34"/>
        <v>0</v>
      </c>
      <c r="X113" s="114">
        <f t="shared" si="34"/>
        <v>0</v>
      </c>
      <c r="Y113" s="114">
        <f t="shared" si="34"/>
        <v>0</v>
      </c>
      <c r="Z113" s="114">
        <f t="shared" si="34"/>
        <v>0</v>
      </c>
      <c r="AA113" s="114">
        <f t="shared" si="34"/>
        <v>0</v>
      </c>
      <c r="AB113" s="114">
        <f t="shared" si="34"/>
        <v>0</v>
      </c>
      <c r="AC113" s="114">
        <f t="shared" si="34"/>
        <v>0</v>
      </c>
      <c r="AD113" s="114">
        <f t="shared" ref="AD113:AH113" si="35">IF((AD111&gt;0),(1-AD112)*AD111,0)</f>
        <v>0</v>
      </c>
      <c r="AE113" s="114">
        <f t="shared" si="35"/>
        <v>0</v>
      </c>
      <c r="AF113" s="114">
        <f t="shared" si="35"/>
        <v>0</v>
      </c>
      <c r="AG113" s="114">
        <f t="shared" si="35"/>
        <v>0</v>
      </c>
      <c r="AH113" s="114">
        <f t="shared" si="35"/>
        <v>0</v>
      </c>
      <c r="AI113" s="96"/>
    </row>
    <row r="114" spans="2:35" x14ac:dyDescent="0.2">
      <c r="B114" s="25">
        <f>'Summary TC'!B114</f>
        <v>0</v>
      </c>
      <c r="C114" s="25">
        <f>'Summary TC'!C114</f>
        <v>0</v>
      </c>
      <c r="D114" s="202">
        <f>'MEG Def'!$H9</f>
        <v>0</v>
      </c>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97"/>
    </row>
    <row r="115" spans="2:35" x14ac:dyDescent="0.2">
      <c r="B115" s="25" t="str">
        <f>'Summary TC'!B115</f>
        <v/>
      </c>
      <c r="C115" s="25">
        <f>'Summary TC'!C115</f>
        <v>0</v>
      </c>
      <c r="D115" s="168" t="s">
        <v>56</v>
      </c>
      <c r="E115" s="114" t="str">
        <f>IF($D114="Savings Phase-Down",E23," ")</f>
        <v xml:space="preserve"> </v>
      </c>
      <c r="F115" s="114" t="str">
        <f t="shared" ref="F115:AC115" si="36">IF($D114="Savings Phase-Down",F23," ")</f>
        <v xml:space="preserve"> </v>
      </c>
      <c r="G115" s="114" t="str">
        <f t="shared" si="36"/>
        <v xml:space="preserve"> </v>
      </c>
      <c r="H115" s="114" t="str">
        <f t="shared" si="36"/>
        <v xml:space="preserve"> </v>
      </c>
      <c r="I115" s="114" t="str">
        <f t="shared" si="36"/>
        <v xml:space="preserve"> </v>
      </c>
      <c r="J115" s="114" t="str">
        <f t="shared" si="36"/>
        <v xml:space="preserve"> </v>
      </c>
      <c r="K115" s="114" t="str">
        <f t="shared" si="36"/>
        <v xml:space="preserve"> </v>
      </c>
      <c r="L115" s="114" t="str">
        <f t="shared" si="36"/>
        <v xml:space="preserve"> </v>
      </c>
      <c r="M115" s="114" t="str">
        <f t="shared" si="36"/>
        <v xml:space="preserve"> </v>
      </c>
      <c r="N115" s="114" t="str">
        <f t="shared" si="36"/>
        <v xml:space="preserve"> </v>
      </c>
      <c r="O115" s="114" t="str">
        <f t="shared" si="36"/>
        <v xml:space="preserve"> </v>
      </c>
      <c r="P115" s="114" t="str">
        <f t="shared" si="36"/>
        <v xml:space="preserve"> </v>
      </c>
      <c r="Q115" s="114" t="str">
        <f t="shared" si="36"/>
        <v xml:space="preserve"> </v>
      </c>
      <c r="R115" s="114" t="str">
        <f t="shared" si="36"/>
        <v xml:space="preserve"> </v>
      </c>
      <c r="S115" s="114" t="str">
        <f t="shared" si="36"/>
        <v xml:space="preserve"> </v>
      </c>
      <c r="T115" s="114" t="str">
        <f t="shared" si="36"/>
        <v xml:space="preserve"> </v>
      </c>
      <c r="U115" s="114" t="str">
        <f t="shared" si="36"/>
        <v xml:space="preserve"> </v>
      </c>
      <c r="V115" s="114" t="str">
        <f t="shared" si="36"/>
        <v xml:space="preserve"> </v>
      </c>
      <c r="W115" s="114" t="str">
        <f t="shared" si="36"/>
        <v xml:space="preserve"> </v>
      </c>
      <c r="X115" s="114" t="str">
        <f t="shared" si="36"/>
        <v xml:space="preserve"> </v>
      </c>
      <c r="Y115" s="114" t="str">
        <f t="shared" si="36"/>
        <v xml:space="preserve"> </v>
      </c>
      <c r="Z115" s="114" t="str">
        <f t="shared" si="36"/>
        <v xml:space="preserve"> </v>
      </c>
      <c r="AA115" s="114" t="str">
        <f t="shared" si="36"/>
        <v xml:space="preserve"> </v>
      </c>
      <c r="AB115" s="114" t="str">
        <f t="shared" si="36"/>
        <v xml:space="preserve"> </v>
      </c>
      <c r="AC115" s="114" t="str">
        <f t="shared" si="36"/>
        <v xml:space="preserve"> </v>
      </c>
      <c r="AD115" s="114" t="str">
        <f t="shared" ref="AD115:AH115" si="37">IF($D114="Savings Phase-Down",AD23," ")</f>
        <v xml:space="preserve"> </v>
      </c>
      <c r="AE115" s="114" t="str">
        <f t="shared" si="37"/>
        <v xml:space="preserve"> </v>
      </c>
      <c r="AF115" s="114" t="str">
        <f t="shared" si="37"/>
        <v xml:space="preserve"> </v>
      </c>
      <c r="AG115" s="114" t="str">
        <f t="shared" si="37"/>
        <v xml:space="preserve"> </v>
      </c>
      <c r="AH115" s="114" t="str">
        <f t="shared" si="37"/>
        <v xml:space="preserve"> </v>
      </c>
      <c r="AI115" s="97"/>
    </row>
    <row r="116" spans="2:35" x14ac:dyDescent="0.2">
      <c r="B116" s="25">
        <f>'Summary TC'!B116</f>
        <v>0</v>
      </c>
      <c r="C116" s="25">
        <f>'Summary TC'!C116</f>
        <v>0</v>
      </c>
      <c r="D116" s="168" t="s">
        <v>57</v>
      </c>
      <c r="E116" s="114" t="str">
        <f>IF($D114="Savings Phase-Down",E79," ")</f>
        <v xml:space="preserve"> </v>
      </c>
      <c r="F116" s="114" t="str">
        <f t="shared" ref="F116:AC116" si="38">IF($D114="Savings Phase-Down",F79," ")</f>
        <v xml:space="preserve"> </v>
      </c>
      <c r="G116" s="114" t="str">
        <f t="shared" si="38"/>
        <v xml:space="preserve"> </v>
      </c>
      <c r="H116" s="114" t="str">
        <f t="shared" si="38"/>
        <v xml:space="preserve"> </v>
      </c>
      <c r="I116" s="114" t="str">
        <f t="shared" si="38"/>
        <v xml:space="preserve"> </v>
      </c>
      <c r="J116" s="114" t="str">
        <f t="shared" si="38"/>
        <v xml:space="preserve"> </v>
      </c>
      <c r="K116" s="114" t="str">
        <f t="shared" si="38"/>
        <v xml:space="preserve"> </v>
      </c>
      <c r="L116" s="114" t="str">
        <f t="shared" si="38"/>
        <v xml:space="preserve"> </v>
      </c>
      <c r="M116" s="114" t="str">
        <f t="shared" si="38"/>
        <v xml:space="preserve"> </v>
      </c>
      <c r="N116" s="114" t="str">
        <f t="shared" si="38"/>
        <v xml:space="preserve"> </v>
      </c>
      <c r="O116" s="114" t="str">
        <f t="shared" si="38"/>
        <v xml:space="preserve"> </v>
      </c>
      <c r="P116" s="114" t="str">
        <f t="shared" si="38"/>
        <v xml:space="preserve"> </v>
      </c>
      <c r="Q116" s="114" t="str">
        <f t="shared" si="38"/>
        <v xml:space="preserve"> </v>
      </c>
      <c r="R116" s="114" t="str">
        <f t="shared" si="38"/>
        <v xml:space="preserve"> </v>
      </c>
      <c r="S116" s="114" t="str">
        <f t="shared" si="38"/>
        <v xml:space="preserve"> </v>
      </c>
      <c r="T116" s="114" t="str">
        <f t="shared" si="38"/>
        <v xml:space="preserve"> </v>
      </c>
      <c r="U116" s="114" t="str">
        <f t="shared" si="38"/>
        <v xml:space="preserve"> </v>
      </c>
      <c r="V116" s="114" t="str">
        <f t="shared" si="38"/>
        <v xml:space="preserve"> </v>
      </c>
      <c r="W116" s="114" t="str">
        <f t="shared" si="38"/>
        <v xml:space="preserve"> </v>
      </c>
      <c r="X116" s="114" t="str">
        <f t="shared" si="38"/>
        <v xml:space="preserve"> </v>
      </c>
      <c r="Y116" s="114" t="str">
        <f t="shared" si="38"/>
        <v xml:space="preserve"> </v>
      </c>
      <c r="Z116" s="114" t="str">
        <f t="shared" si="38"/>
        <v xml:space="preserve"> </v>
      </c>
      <c r="AA116" s="114" t="str">
        <f t="shared" si="38"/>
        <v xml:space="preserve"> </v>
      </c>
      <c r="AB116" s="114" t="str">
        <f t="shared" si="38"/>
        <v xml:space="preserve"> </v>
      </c>
      <c r="AC116" s="114" t="str">
        <f t="shared" si="38"/>
        <v xml:space="preserve"> </v>
      </c>
      <c r="AD116" s="114" t="str">
        <f t="shared" ref="AD116:AH116" si="39">IF($D114="Savings Phase-Down",AD79," ")</f>
        <v xml:space="preserve"> </v>
      </c>
      <c r="AE116" s="114" t="str">
        <f t="shared" si="39"/>
        <v xml:space="preserve"> </v>
      </c>
      <c r="AF116" s="114" t="str">
        <f t="shared" si="39"/>
        <v xml:space="preserve"> </v>
      </c>
      <c r="AG116" s="114" t="str">
        <f t="shared" si="39"/>
        <v xml:space="preserve"> </v>
      </c>
      <c r="AH116" s="114" t="str">
        <f t="shared" si="39"/>
        <v xml:space="preserve"> </v>
      </c>
      <c r="AI116" s="97"/>
    </row>
    <row r="117" spans="2:35" x14ac:dyDescent="0.2">
      <c r="B117" s="25" t="str">
        <f>'Summary TC'!B117</f>
        <v>Difference</v>
      </c>
      <c r="C117" s="25">
        <f>'Summary TC'!C117</f>
        <v>0</v>
      </c>
      <c r="D117" s="254"/>
      <c r="E117" s="114">
        <f t="shared" ref="E117:AC117" si="40">IFERROR(E115-E116,0)</f>
        <v>0</v>
      </c>
      <c r="F117" s="114">
        <f t="shared" si="40"/>
        <v>0</v>
      </c>
      <c r="G117" s="114">
        <f t="shared" si="40"/>
        <v>0</v>
      </c>
      <c r="H117" s="114">
        <f t="shared" si="40"/>
        <v>0</v>
      </c>
      <c r="I117" s="114">
        <f t="shared" si="40"/>
        <v>0</v>
      </c>
      <c r="J117" s="114">
        <f t="shared" si="40"/>
        <v>0</v>
      </c>
      <c r="K117" s="114">
        <f t="shared" si="40"/>
        <v>0</v>
      </c>
      <c r="L117" s="114">
        <f t="shared" si="40"/>
        <v>0</v>
      </c>
      <c r="M117" s="114">
        <f t="shared" si="40"/>
        <v>0</v>
      </c>
      <c r="N117" s="114">
        <f t="shared" si="40"/>
        <v>0</v>
      </c>
      <c r="O117" s="114">
        <f t="shared" si="40"/>
        <v>0</v>
      </c>
      <c r="P117" s="114">
        <f t="shared" si="40"/>
        <v>0</v>
      </c>
      <c r="Q117" s="114">
        <f t="shared" si="40"/>
        <v>0</v>
      </c>
      <c r="R117" s="114">
        <f t="shared" si="40"/>
        <v>0</v>
      </c>
      <c r="S117" s="114">
        <f t="shared" si="40"/>
        <v>0</v>
      </c>
      <c r="T117" s="114">
        <f t="shared" si="40"/>
        <v>0</v>
      </c>
      <c r="U117" s="114">
        <f t="shared" si="40"/>
        <v>0</v>
      </c>
      <c r="V117" s="114">
        <f t="shared" si="40"/>
        <v>0</v>
      </c>
      <c r="W117" s="114">
        <f t="shared" si="40"/>
        <v>0</v>
      </c>
      <c r="X117" s="114">
        <f t="shared" si="40"/>
        <v>0</v>
      </c>
      <c r="Y117" s="114">
        <f t="shared" si="40"/>
        <v>0</v>
      </c>
      <c r="Z117" s="114">
        <f t="shared" si="40"/>
        <v>0</v>
      </c>
      <c r="AA117" s="114">
        <f t="shared" si="40"/>
        <v>0</v>
      </c>
      <c r="AB117" s="114">
        <f t="shared" si="40"/>
        <v>0</v>
      </c>
      <c r="AC117" s="114">
        <f t="shared" si="40"/>
        <v>0</v>
      </c>
      <c r="AD117" s="114">
        <f t="shared" ref="AD117:AH117" si="41">IFERROR(AD115-AD116,0)</f>
        <v>0</v>
      </c>
      <c r="AE117" s="114">
        <f t="shared" si="41"/>
        <v>0</v>
      </c>
      <c r="AF117" s="114">
        <f t="shared" si="41"/>
        <v>0</v>
      </c>
      <c r="AG117" s="114">
        <f t="shared" si="41"/>
        <v>0</v>
      </c>
      <c r="AH117" s="114">
        <f t="shared" si="41"/>
        <v>0</v>
      </c>
      <c r="AI117" s="97"/>
    </row>
    <row r="118" spans="2:35" x14ac:dyDescent="0.2">
      <c r="B118" s="25" t="str">
        <f>'Summary TC'!B118</f>
        <v>Phase-Down Percentage</v>
      </c>
      <c r="C118" s="25">
        <f>'Summary TC'!C118</f>
        <v>0</v>
      </c>
      <c r="D118" s="254"/>
      <c r="E118" s="232">
        <f>'Summary TC'!E118</f>
        <v>0</v>
      </c>
      <c r="F118" s="232">
        <f>'Summary TC'!F118</f>
        <v>0</v>
      </c>
      <c r="G118" s="232">
        <f>'Summary TC'!G118</f>
        <v>0</v>
      </c>
      <c r="H118" s="232">
        <f>'Summary TC'!H118</f>
        <v>0</v>
      </c>
      <c r="I118" s="232">
        <f>'Summary TC'!I118</f>
        <v>0</v>
      </c>
      <c r="J118" s="232">
        <f>'Summary TC'!J118</f>
        <v>0</v>
      </c>
      <c r="K118" s="232">
        <f>'Summary TC'!K118</f>
        <v>0</v>
      </c>
      <c r="L118" s="232">
        <f>'Summary TC'!L118</f>
        <v>0</v>
      </c>
      <c r="M118" s="232">
        <f>'Summary TC'!M118</f>
        <v>0</v>
      </c>
      <c r="N118" s="232">
        <f>'Summary TC'!N118</f>
        <v>0</v>
      </c>
      <c r="O118" s="232">
        <f>'Summary TC'!O118</f>
        <v>0</v>
      </c>
      <c r="P118" s="232">
        <f>'Summary TC'!P118</f>
        <v>0</v>
      </c>
      <c r="Q118" s="232">
        <f>'Summary TC'!Q118</f>
        <v>0</v>
      </c>
      <c r="R118" s="232">
        <f>'Summary TC'!R118</f>
        <v>0</v>
      </c>
      <c r="S118" s="232">
        <f>'Summary TC'!S118</f>
        <v>0</v>
      </c>
      <c r="T118" s="232">
        <f>'Summary TC'!T118</f>
        <v>0</v>
      </c>
      <c r="U118" s="232">
        <f>'Summary TC'!U118</f>
        <v>0</v>
      </c>
      <c r="V118" s="232">
        <f>'Summary TC'!V118</f>
        <v>0</v>
      </c>
      <c r="W118" s="232">
        <f>'Summary TC'!W118</f>
        <v>0</v>
      </c>
      <c r="X118" s="232">
        <f>'Summary TC'!X118</f>
        <v>0</v>
      </c>
      <c r="Y118" s="232">
        <f>'Summary TC'!Y118</f>
        <v>0</v>
      </c>
      <c r="Z118" s="232">
        <f>'Summary TC'!Z118</f>
        <v>0</v>
      </c>
      <c r="AA118" s="232">
        <f>'Summary TC'!AA118</f>
        <v>0</v>
      </c>
      <c r="AB118" s="232">
        <f>'Summary TC'!AB118</f>
        <v>0</v>
      </c>
      <c r="AC118" s="232">
        <f>'Summary TC'!AC118</f>
        <v>0</v>
      </c>
      <c r="AD118" s="232">
        <f>'Summary TC'!AD118</f>
        <v>0</v>
      </c>
      <c r="AE118" s="232">
        <f>'Summary TC'!AE118</f>
        <v>0</v>
      </c>
      <c r="AF118" s="232">
        <f>'Summary TC'!AF118</f>
        <v>0</v>
      </c>
      <c r="AG118" s="232">
        <f>'Summary TC'!AG118</f>
        <v>0</v>
      </c>
      <c r="AH118" s="232">
        <f>'Summary TC'!AH118</f>
        <v>0</v>
      </c>
      <c r="AI118" s="97"/>
    </row>
    <row r="119" spans="2:35" x14ac:dyDescent="0.2">
      <c r="B119" s="25" t="str">
        <f>'Summary TC'!B119</f>
        <v>Savings Reduction</v>
      </c>
      <c r="C119" s="25">
        <f>'Summary TC'!C119</f>
        <v>0</v>
      </c>
      <c r="D119" s="257"/>
      <c r="E119" s="114">
        <f t="shared" ref="E119:AC119" si="42">IF((E117&gt;0),(1-E118)*E117,0)</f>
        <v>0</v>
      </c>
      <c r="F119" s="114">
        <f t="shared" si="42"/>
        <v>0</v>
      </c>
      <c r="G119" s="114">
        <f t="shared" si="42"/>
        <v>0</v>
      </c>
      <c r="H119" s="114">
        <f t="shared" si="42"/>
        <v>0</v>
      </c>
      <c r="I119" s="114">
        <f t="shared" si="42"/>
        <v>0</v>
      </c>
      <c r="J119" s="114">
        <f t="shared" si="42"/>
        <v>0</v>
      </c>
      <c r="K119" s="114">
        <f t="shared" si="42"/>
        <v>0</v>
      </c>
      <c r="L119" s="114">
        <f t="shared" si="42"/>
        <v>0</v>
      </c>
      <c r="M119" s="114">
        <f t="shared" si="42"/>
        <v>0</v>
      </c>
      <c r="N119" s="114">
        <f t="shared" si="42"/>
        <v>0</v>
      </c>
      <c r="O119" s="114">
        <f t="shared" si="42"/>
        <v>0</v>
      </c>
      <c r="P119" s="114">
        <f t="shared" si="42"/>
        <v>0</v>
      </c>
      <c r="Q119" s="114">
        <f t="shared" si="42"/>
        <v>0</v>
      </c>
      <c r="R119" s="114">
        <f t="shared" si="42"/>
        <v>0</v>
      </c>
      <c r="S119" s="114">
        <f t="shared" si="42"/>
        <v>0</v>
      </c>
      <c r="T119" s="114">
        <f t="shared" si="42"/>
        <v>0</v>
      </c>
      <c r="U119" s="114">
        <f t="shared" si="42"/>
        <v>0</v>
      </c>
      <c r="V119" s="114">
        <f t="shared" si="42"/>
        <v>0</v>
      </c>
      <c r="W119" s="114">
        <f t="shared" si="42"/>
        <v>0</v>
      </c>
      <c r="X119" s="114">
        <f t="shared" si="42"/>
        <v>0</v>
      </c>
      <c r="Y119" s="114">
        <f t="shared" si="42"/>
        <v>0</v>
      </c>
      <c r="Z119" s="114">
        <f t="shared" si="42"/>
        <v>0</v>
      </c>
      <c r="AA119" s="114">
        <f t="shared" si="42"/>
        <v>0</v>
      </c>
      <c r="AB119" s="114">
        <f t="shared" si="42"/>
        <v>0</v>
      </c>
      <c r="AC119" s="114">
        <f t="shared" si="42"/>
        <v>0</v>
      </c>
      <c r="AD119" s="114">
        <f t="shared" ref="AD119:AH119" si="43">IF((AD117&gt;0),(1-AD118)*AD117,0)</f>
        <v>0</v>
      </c>
      <c r="AE119" s="114">
        <f t="shared" si="43"/>
        <v>0</v>
      </c>
      <c r="AF119" s="114">
        <f t="shared" si="43"/>
        <v>0</v>
      </c>
      <c r="AG119" s="114">
        <f t="shared" si="43"/>
        <v>0</v>
      </c>
      <c r="AH119" s="114">
        <f t="shared" si="43"/>
        <v>0</v>
      </c>
      <c r="AI119" s="97"/>
    </row>
    <row r="120" spans="2:35" x14ac:dyDescent="0.2">
      <c r="B120" s="25">
        <f>'Summary TC'!B120</f>
        <v>0</v>
      </c>
      <c r="C120" s="25">
        <f>'Summary TC'!C120</f>
        <v>0</v>
      </c>
      <c r="D120" s="202">
        <f>'MEG Def'!$H10</f>
        <v>0</v>
      </c>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97"/>
    </row>
    <row r="121" spans="2:35" x14ac:dyDescent="0.2">
      <c r="B121" s="25" t="str">
        <f>'Summary TC'!B121</f>
        <v/>
      </c>
      <c r="C121" s="25">
        <f>'Summary TC'!C121</f>
        <v>0</v>
      </c>
      <c r="D121" s="168" t="s">
        <v>56</v>
      </c>
      <c r="E121" s="114" t="str">
        <f>IF($D120="Savings Phase-Down",E27," ")</f>
        <v xml:space="preserve"> </v>
      </c>
      <c r="F121" s="114" t="str">
        <f t="shared" ref="F121:AC121" si="44">IF($D120="Savings Phase-Down",F27," ")</f>
        <v xml:space="preserve"> </v>
      </c>
      <c r="G121" s="114" t="str">
        <f t="shared" si="44"/>
        <v xml:space="preserve"> </v>
      </c>
      <c r="H121" s="114" t="str">
        <f t="shared" si="44"/>
        <v xml:space="preserve"> </v>
      </c>
      <c r="I121" s="114" t="str">
        <f t="shared" si="44"/>
        <v xml:space="preserve"> </v>
      </c>
      <c r="J121" s="114" t="str">
        <f t="shared" si="44"/>
        <v xml:space="preserve"> </v>
      </c>
      <c r="K121" s="114" t="str">
        <f t="shared" si="44"/>
        <v xml:space="preserve"> </v>
      </c>
      <c r="L121" s="114" t="str">
        <f t="shared" si="44"/>
        <v xml:space="preserve"> </v>
      </c>
      <c r="M121" s="114" t="str">
        <f t="shared" si="44"/>
        <v xml:space="preserve"> </v>
      </c>
      <c r="N121" s="114" t="str">
        <f t="shared" si="44"/>
        <v xml:space="preserve"> </v>
      </c>
      <c r="O121" s="114" t="str">
        <f t="shared" si="44"/>
        <v xml:space="preserve"> </v>
      </c>
      <c r="P121" s="114" t="str">
        <f t="shared" si="44"/>
        <v xml:space="preserve"> </v>
      </c>
      <c r="Q121" s="114" t="str">
        <f t="shared" si="44"/>
        <v xml:space="preserve"> </v>
      </c>
      <c r="R121" s="114" t="str">
        <f t="shared" si="44"/>
        <v xml:space="preserve"> </v>
      </c>
      <c r="S121" s="114" t="str">
        <f t="shared" si="44"/>
        <v xml:space="preserve"> </v>
      </c>
      <c r="T121" s="114" t="str">
        <f t="shared" si="44"/>
        <v xml:space="preserve"> </v>
      </c>
      <c r="U121" s="114" t="str">
        <f t="shared" si="44"/>
        <v xml:space="preserve"> </v>
      </c>
      <c r="V121" s="114" t="str">
        <f t="shared" si="44"/>
        <v xml:space="preserve"> </v>
      </c>
      <c r="W121" s="114" t="str">
        <f t="shared" si="44"/>
        <v xml:space="preserve"> </v>
      </c>
      <c r="X121" s="114" t="str">
        <f t="shared" si="44"/>
        <v xml:space="preserve"> </v>
      </c>
      <c r="Y121" s="114" t="str">
        <f t="shared" si="44"/>
        <v xml:space="preserve"> </v>
      </c>
      <c r="Z121" s="114" t="str">
        <f t="shared" si="44"/>
        <v xml:space="preserve"> </v>
      </c>
      <c r="AA121" s="114" t="str">
        <f t="shared" si="44"/>
        <v xml:space="preserve"> </v>
      </c>
      <c r="AB121" s="114" t="str">
        <f t="shared" si="44"/>
        <v xml:space="preserve"> </v>
      </c>
      <c r="AC121" s="114" t="str">
        <f t="shared" si="44"/>
        <v xml:space="preserve"> </v>
      </c>
      <c r="AD121" s="114" t="str">
        <f t="shared" ref="AD121:AH121" si="45">IF($D120="Savings Phase-Down",AD27," ")</f>
        <v xml:space="preserve"> </v>
      </c>
      <c r="AE121" s="114" t="str">
        <f t="shared" si="45"/>
        <v xml:space="preserve"> </v>
      </c>
      <c r="AF121" s="114" t="str">
        <f t="shared" si="45"/>
        <v xml:space="preserve"> </v>
      </c>
      <c r="AG121" s="114" t="str">
        <f t="shared" si="45"/>
        <v xml:space="preserve"> </v>
      </c>
      <c r="AH121" s="114" t="str">
        <f t="shared" si="45"/>
        <v xml:space="preserve"> </v>
      </c>
      <c r="AI121" s="97"/>
    </row>
    <row r="122" spans="2:35" x14ac:dyDescent="0.2">
      <c r="B122" s="25">
        <f>'Summary TC'!B122</f>
        <v>0</v>
      </c>
      <c r="C122" s="25">
        <f>'Summary TC'!C122</f>
        <v>0</v>
      </c>
      <c r="D122" s="168" t="s">
        <v>57</v>
      </c>
      <c r="E122" s="114" t="str">
        <f>IF($D120="Savings Phase-Down",E80," ")</f>
        <v xml:space="preserve"> </v>
      </c>
      <c r="F122" s="114" t="str">
        <f t="shared" ref="F122:AC122" si="46">IF($D120="Savings Phase-Down",F80," ")</f>
        <v xml:space="preserve"> </v>
      </c>
      <c r="G122" s="114" t="str">
        <f t="shared" si="46"/>
        <v xml:space="preserve"> </v>
      </c>
      <c r="H122" s="114" t="str">
        <f t="shared" si="46"/>
        <v xml:space="preserve"> </v>
      </c>
      <c r="I122" s="114" t="str">
        <f t="shared" si="46"/>
        <v xml:space="preserve"> </v>
      </c>
      <c r="J122" s="114" t="str">
        <f t="shared" si="46"/>
        <v xml:space="preserve"> </v>
      </c>
      <c r="K122" s="114" t="str">
        <f t="shared" si="46"/>
        <v xml:space="preserve"> </v>
      </c>
      <c r="L122" s="114" t="str">
        <f t="shared" si="46"/>
        <v xml:space="preserve"> </v>
      </c>
      <c r="M122" s="114" t="str">
        <f t="shared" si="46"/>
        <v xml:space="preserve"> </v>
      </c>
      <c r="N122" s="114" t="str">
        <f t="shared" si="46"/>
        <v xml:space="preserve"> </v>
      </c>
      <c r="O122" s="114" t="str">
        <f t="shared" si="46"/>
        <v xml:space="preserve"> </v>
      </c>
      <c r="P122" s="114" t="str">
        <f t="shared" si="46"/>
        <v xml:space="preserve"> </v>
      </c>
      <c r="Q122" s="114" t="str">
        <f t="shared" si="46"/>
        <v xml:space="preserve"> </v>
      </c>
      <c r="R122" s="114" t="str">
        <f t="shared" si="46"/>
        <v xml:space="preserve"> </v>
      </c>
      <c r="S122" s="114" t="str">
        <f t="shared" si="46"/>
        <v xml:space="preserve"> </v>
      </c>
      <c r="T122" s="114" t="str">
        <f t="shared" si="46"/>
        <v xml:space="preserve"> </v>
      </c>
      <c r="U122" s="114" t="str">
        <f t="shared" si="46"/>
        <v xml:space="preserve"> </v>
      </c>
      <c r="V122" s="114" t="str">
        <f t="shared" si="46"/>
        <v xml:space="preserve"> </v>
      </c>
      <c r="W122" s="114" t="str">
        <f t="shared" si="46"/>
        <v xml:space="preserve"> </v>
      </c>
      <c r="X122" s="114" t="str">
        <f t="shared" si="46"/>
        <v xml:space="preserve"> </v>
      </c>
      <c r="Y122" s="114" t="str">
        <f t="shared" si="46"/>
        <v xml:space="preserve"> </v>
      </c>
      <c r="Z122" s="114" t="str">
        <f t="shared" si="46"/>
        <v xml:space="preserve"> </v>
      </c>
      <c r="AA122" s="114" t="str">
        <f t="shared" si="46"/>
        <v xml:space="preserve"> </v>
      </c>
      <c r="AB122" s="114" t="str">
        <f t="shared" si="46"/>
        <v xml:space="preserve"> </v>
      </c>
      <c r="AC122" s="114" t="str">
        <f t="shared" si="46"/>
        <v xml:space="preserve"> </v>
      </c>
      <c r="AD122" s="114" t="str">
        <f t="shared" ref="AD122:AH122" si="47">IF($D120="Savings Phase-Down",AD80," ")</f>
        <v xml:space="preserve"> </v>
      </c>
      <c r="AE122" s="114" t="str">
        <f t="shared" si="47"/>
        <v xml:space="preserve"> </v>
      </c>
      <c r="AF122" s="114" t="str">
        <f t="shared" si="47"/>
        <v xml:space="preserve"> </v>
      </c>
      <c r="AG122" s="114" t="str">
        <f t="shared" si="47"/>
        <v xml:space="preserve"> </v>
      </c>
      <c r="AH122" s="114" t="str">
        <f t="shared" si="47"/>
        <v xml:space="preserve"> </v>
      </c>
      <c r="AI122" s="97"/>
    </row>
    <row r="123" spans="2:35" x14ac:dyDescent="0.2">
      <c r="B123" s="25" t="str">
        <f>'Summary TC'!B123</f>
        <v>Difference</v>
      </c>
      <c r="C123" s="25">
        <f>'Summary TC'!C123</f>
        <v>0</v>
      </c>
      <c r="D123" s="254"/>
      <c r="E123" s="114">
        <f t="shared" ref="E123:AC123" si="48">IFERROR(E121-E122,0)</f>
        <v>0</v>
      </c>
      <c r="F123" s="114">
        <f t="shared" si="48"/>
        <v>0</v>
      </c>
      <c r="G123" s="114">
        <f t="shared" si="48"/>
        <v>0</v>
      </c>
      <c r="H123" s="114">
        <f t="shared" si="48"/>
        <v>0</v>
      </c>
      <c r="I123" s="114">
        <f t="shared" si="48"/>
        <v>0</v>
      </c>
      <c r="J123" s="114">
        <f t="shared" si="48"/>
        <v>0</v>
      </c>
      <c r="K123" s="114">
        <f t="shared" si="48"/>
        <v>0</v>
      </c>
      <c r="L123" s="114">
        <f t="shared" si="48"/>
        <v>0</v>
      </c>
      <c r="M123" s="114">
        <f t="shared" si="48"/>
        <v>0</v>
      </c>
      <c r="N123" s="114">
        <f t="shared" si="48"/>
        <v>0</v>
      </c>
      <c r="O123" s="114">
        <f t="shared" si="48"/>
        <v>0</v>
      </c>
      <c r="P123" s="114">
        <f t="shared" si="48"/>
        <v>0</v>
      </c>
      <c r="Q123" s="114">
        <f t="shared" si="48"/>
        <v>0</v>
      </c>
      <c r="R123" s="114">
        <f t="shared" si="48"/>
        <v>0</v>
      </c>
      <c r="S123" s="114">
        <f t="shared" si="48"/>
        <v>0</v>
      </c>
      <c r="T123" s="114">
        <f t="shared" si="48"/>
        <v>0</v>
      </c>
      <c r="U123" s="114">
        <f t="shared" si="48"/>
        <v>0</v>
      </c>
      <c r="V123" s="114">
        <f t="shared" si="48"/>
        <v>0</v>
      </c>
      <c r="W123" s="114">
        <f t="shared" si="48"/>
        <v>0</v>
      </c>
      <c r="X123" s="114">
        <f t="shared" si="48"/>
        <v>0</v>
      </c>
      <c r="Y123" s="114">
        <f t="shared" si="48"/>
        <v>0</v>
      </c>
      <c r="Z123" s="114">
        <f t="shared" si="48"/>
        <v>0</v>
      </c>
      <c r="AA123" s="114">
        <f t="shared" si="48"/>
        <v>0</v>
      </c>
      <c r="AB123" s="114">
        <f t="shared" si="48"/>
        <v>0</v>
      </c>
      <c r="AC123" s="114">
        <f t="shared" si="48"/>
        <v>0</v>
      </c>
      <c r="AD123" s="114">
        <f t="shared" ref="AD123:AH123" si="49">IFERROR(AD121-AD122,0)</f>
        <v>0</v>
      </c>
      <c r="AE123" s="114">
        <f t="shared" si="49"/>
        <v>0</v>
      </c>
      <c r="AF123" s="114">
        <f t="shared" si="49"/>
        <v>0</v>
      </c>
      <c r="AG123" s="114">
        <f t="shared" si="49"/>
        <v>0</v>
      </c>
      <c r="AH123" s="114">
        <f t="shared" si="49"/>
        <v>0</v>
      </c>
      <c r="AI123" s="97"/>
    </row>
    <row r="124" spans="2:35" x14ac:dyDescent="0.2">
      <c r="B124" s="25" t="str">
        <f>'Summary TC'!B124</f>
        <v>Phase-Down Percentage</v>
      </c>
      <c r="C124" s="25">
        <f>'Summary TC'!C124</f>
        <v>0</v>
      </c>
      <c r="D124" s="254"/>
      <c r="E124" s="232">
        <f>'Summary TC'!E124</f>
        <v>0</v>
      </c>
      <c r="F124" s="232">
        <f>'Summary TC'!F124</f>
        <v>0</v>
      </c>
      <c r="G124" s="232">
        <f>'Summary TC'!G124</f>
        <v>0</v>
      </c>
      <c r="H124" s="232">
        <f>'Summary TC'!H124</f>
        <v>0</v>
      </c>
      <c r="I124" s="232">
        <f>'Summary TC'!I124</f>
        <v>0</v>
      </c>
      <c r="J124" s="232">
        <f>'Summary TC'!J124</f>
        <v>0</v>
      </c>
      <c r="K124" s="232">
        <f>'Summary TC'!K124</f>
        <v>0</v>
      </c>
      <c r="L124" s="232">
        <f>'Summary TC'!L124</f>
        <v>0</v>
      </c>
      <c r="M124" s="232">
        <f>'Summary TC'!M124</f>
        <v>0</v>
      </c>
      <c r="N124" s="232">
        <f>'Summary TC'!N124</f>
        <v>0</v>
      </c>
      <c r="O124" s="232">
        <f>'Summary TC'!O124</f>
        <v>0</v>
      </c>
      <c r="P124" s="232">
        <f>'Summary TC'!P124</f>
        <v>0</v>
      </c>
      <c r="Q124" s="232">
        <f>'Summary TC'!Q124</f>
        <v>0</v>
      </c>
      <c r="R124" s="232">
        <f>'Summary TC'!R124</f>
        <v>0</v>
      </c>
      <c r="S124" s="232">
        <f>'Summary TC'!S124</f>
        <v>0</v>
      </c>
      <c r="T124" s="232">
        <f>'Summary TC'!T124</f>
        <v>0</v>
      </c>
      <c r="U124" s="232">
        <f>'Summary TC'!U124</f>
        <v>0</v>
      </c>
      <c r="V124" s="232">
        <f>'Summary TC'!V124</f>
        <v>0</v>
      </c>
      <c r="W124" s="232">
        <f>'Summary TC'!W124</f>
        <v>0</v>
      </c>
      <c r="X124" s="232">
        <f>'Summary TC'!X124</f>
        <v>0</v>
      </c>
      <c r="Y124" s="232">
        <f>'Summary TC'!Y124</f>
        <v>0</v>
      </c>
      <c r="Z124" s="232">
        <f>'Summary TC'!Z124</f>
        <v>0</v>
      </c>
      <c r="AA124" s="232">
        <f>'Summary TC'!AA124</f>
        <v>0</v>
      </c>
      <c r="AB124" s="232">
        <f>'Summary TC'!AB124</f>
        <v>0</v>
      </c>
      <c r="AC124" s="232">
        <f>'Summary TC'!AC124</f>
        <v>0</v>
      </c>
      <c r="AD124" s="232">
        <f>'Summary TC'!AD124</f>
        <v>0</v>
      </c>
      <c r="AE124" s="232">
        <f>'Summary TC'!AE124</f>
        <v>0</v>
      </c>
      <c r="AF124" s="232">
        <f>'Summary TC'!AF124</f>
        <v>0</v>
      </c>
      <c r="AG124" s="232">
        <f>'Summary TC'!AG124</f>
        <v>0</v>
      </c>
      <c r="AH124" s="232">
        <f>'Summary TC'!AH124</f>
        <v>0</v>
      </c>
      <c r="AI124" s="97"/>
    </row>
    <row r="125" spans="2:35" x14ac:dyDescent="0.2">
      <c r="B125" s="25" t="str">
        <f>'Summary TC'!B125</f>
        <v>Savings Reduction</v>
      </c>
      <c r="C125" s="25">
        <f>'Summary TC'!C125</f>
        <v>0</v>
      </c>
      <c r="D125" s="257"/>
      <c r="E125" s="114">
        <f t="shared" ref="E125:AC125" si="50">IF((E123&gt;0),(1-E124)*E123,0)</f>
        <v>0</v>
      </c>
      <c r="F125" s="114">
        <f t="shared" si="50"/>
        <v>0</v>
      </c>
      <c r="G125" s="114">
        <f t="shared" si="50"/>
        <v>0</v>
      </c>
      <c r="H125" s="114">
        <f t="shared" si="50"/>
        <v>0</v>
      </c>
      <c r="I125" s="114">
        <f t="shared" si="50"/>
        <v>0</v>
      </c>
      <c r="J125" s="114">
        <f t="shared" si="50"/>
        <v>0</v>
      </c>
      <c r="K125" s="114">
        <f t="shared" si="50"/>
        <v>0</v>
      </c>
      <c r="L125" s="114">
        <f t="shared" si="50"/>
        <v>0</v>
      </c>
      <c r="M125" s="114">
        <f t="shared" si="50"/>
        <v>0</v>
      </c>
      <c r="N125" s="114">
        <f t="shared" si="50"/>
        <v>0</v>
      </c>
      <c r="O125" s="114">
        <f t="shared" si="50"/>
        <v>0</v>
      </c>
      <c r="P125" s="114">
        <f t="shared" si="50"/>
        <v>0</v>
      </c>
      <c r="Q125" s="114">
        <f t="shared" si="50"/>
        <v>0</v>
      </c>
      <c r="R125" s="114">
        <f t="shared" si="50"/>
        <v>0</v>
      </c>
      <c r="S125" s="114">
        <f t="shared" si="50"/>
        <v>0</v>
      </c>
      <c r="T125" s="114">
        <f t="shared" si="50"/>
        <v>0</v>
      </c>
      <c r="U125" s="114">
        <f t="shared" si="50"/>
        <v>0</v>
      </c>
      <c r="V125" s="114">
        <f t="shared" si="50"/>
        <v>0</v>
      </c>
      <c r="W125" s="114">
        <f t="shared" si="50"/>
        <v>0</v>
      </c>
      <c r="X125" s="114">
        <f t="shared" si="50"/>
        <v>0</v>
      </c>
      <c r="Y125" s="114">
        <f t="shared" si="50"/>
        <v>0</v>
      </c>
      <c r="Z125" s="114">
        <f t="shared" si="50"/>
        <v>0</v>
      </c>
      <c r="AA125" s="114">
        <f t="shared" si="50"/>
        <v>0</v>
      </c>
      <c r="AB125" s="114">
        <f t="shared" si="50"/>
        <v>0</v>
      </c>
      <c r="AC125" s="114">
        <f t="shared" si="50"/>
        <v>0</v>
      </c>
      <c r="AD125" s="114">
        <f t="shared" ref="AD125:AH125" si="51">IF((AD123&gt;0),(1-AD124)*AD123,0)</f>
        <v>0</v>
      </c>
      <c r="AE125" s="114">
        <f t="shared" si="51"/>
        <v>0</v>
      </c>
      <c r="AF125" s="114">
        <f t="shared" si="51"/>
        <v>0</v>
      </c>
      <c r="AG125" s="114">
        <f t="shared" si="51"/>
        <v>0</v>
      </c>
      <c r="AH125" s="114">
        <f t="shared" si="51"/>
        <v>0</v>
      </c>
      <c r="AI125" s="97"/>
    </row>
    <row r="126" spans="2:35" x14ac:dyDescent="0.2">
      <c r="B126" s="25">
        <f>'Summary TC'!B126</f>
        <v>0</v>
      </c>
      <c r="C126" s="25">
        <f>'Summary TC'!C126</f>
        <v>0</v>
      </c>
      <c r="D126" s="202">
        <f>'MEG Def'!$H11</f>
        <v>0</v>
      </c>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97"/>
    </row>
    <row r="127" spans="2:35" x14ac:dyDescent="0.2">
      <c r="B127" s="25" t="str">
        <f>'Summary TC'!B127</f>
        <v/>
      </c>
      <c r="C127" s="25">
        <f>'Summary TC'!C127</f>
        <v>0</v>
      </c>
      <c r="D127" s="168" t="s">
        <v>56</v>
      </c>
      <c r="E127" s="114" t="str">
        <f>IF($D126="Savings Phase-Down",E31," ")</f>
        <v xml:space="preserve"> </v>
      </c>
      <c r="F127" s="114" t="str">
        <f t="shared" ref="F127:AC127" si="52">IF($D126="Savings Phase-Down",F31," ")</f>
        <v xml:space="preserve"> </v>
      </c>
      <c r="G127" s="114" t="str">
        <f t="shared" si="52"/>
        <v xml:space="preserve"> </v>
      </c>
      <c r="H127" s="114" t="str">
        <f t="shared" si="52"/>
        <v xml:space="preserve"> </v>
      </c>
      <c r="I127" s="114" t="str">
        <f t="shared" si="52"/>
        <v xml:space="preserve"> </v>
      </c>
      <c r="J127" s="114" t="str">
        <f t="shared" si="52"/>
        <v xml:space="preserve"> </v>
      </c>
      <c r="K127" s="114" t="str">
        <f t="shared" si="52"/>
        <v xml:space="preserve"> </v>
      </c>
      <c r="L127" s="114" t="str">
        <f t="shared" si="52"/>
        <v xml:space="preserve"> </v>
      </c>
      <c r="M127" s="114" t="str">
        <f t="shared" si="52"/>
        <v xml:space="preserve"> </v>
      </c>
      <c r="N127" s="114" t="str">
        <f t="shared" si="52"/>
        <v xml:space="preserve"> </v>
      </c>
      <c r="O127" s="114" t="str">
        <f t="shared" si="52"/>
        <v xml:space="preserve"> </v>
      </c>
      <c r="P127" s="114" t="str">
        <f t="shared" si="52"/>
        <v xml:space="preserve"> </v>
      </c>
      <c r="Q127" s="114" t="str">
        <f t="shared" si="52"/>
        <v xml:space="preserve"> </v>
      </c>
      <c r="R127" s="114" t="str">
        <f t="shared" si="52"/>
        <v xml:space="preserve"> </v>
      </c>
      <c r="S127" s="114" t="str">
        <f t="shared" si="52"/>
        <v xml:space="preserve"> </v>
      </c>
      <c r="T127" s="114" t="str">
        <f t="shared" si="52"/>
        <v xml:space="preserve"> </v>
      </c>
      <c r="U127" s="114" t="str">
        <f t="shared" si="52"/>
        <v xml:space="preserve"> </v>
      </c>
      <c r="V127" s="114" t="str">
        <f t="shared" si="52"/>
        <v xml:space="preserve"> </v>
      </c>
      <c r="W127" s="114" t="str">
        <f t="shared" si="52"/>
        <v xml:space="preserve"> </v>
      </c>
      <c r="X127" s="114" t="str">
        <f t="shared" si="52"/>
        <v xml:space="preserve"> </v>
      </c>
      <c r="Y127" s="114" t="str">
        <f t="shared" si="52"/>
        <v xml:space="preserve"> </v>
      </c>
      <c r="Z127" s="114" t="str">
        <f t="shared" si="52"/>
        <v xml:space="preserve"> </v>
      </c>
      <c r="AA127" s="114" t="str">
        <f t="shared" si="52"/>
        <v xml:space="preserve"> </v>
      </c>
      <c r="AB127" s="114" t="str">
        <f t="shared" si="52"/>
        <v xml:space="preserve"> </v>
      </c>
      <c r="AC127" s="114" t="str">
        <f t="shared" si="52"/>
        <v xml:space="preserve"> </v>
      </c>
      <c r="AD127" s="114" t="str">
        <f t="shared" ref="AD127:AH127" si="53">IF($D126="Savings Phase-Down",AD31," ")</f>
        <v xml:space="preserve"> </v>
      </c>
      <c r="AE127" s="114" t="str">
        <f t="shared" si="53"/>
        <v xml:space="preserve"> </v>
      </c>
      <c r="AF127" s="114" t="str">
        <f t="shared" si="53"/>
        <v xml:space="preserve"> </v>
      </c>
      <c r="AG127" s="114" t="str">
        <f t="shared" si="53"/>
        <v xml:space="preserve"> </v>
      </c>
      <c r="AH127" s="114" t="str">
        <f t="shared" si="53"/>
        <v xml:space="preserve"> </v>
      </c>
      <c r="AI127" s="97"/>
    </row>
    <row r="128" spans="2:35" x14ac:dyDescent="0.2">
      <c r="B128" s="25">
        <f>'Summary TC'!B128</f>
        <v>0</v>
      </c>
      <c r="C128" s="25">
        <f>'Summary TC'!C128</f>
        <v>0</v>
      </c>
      <c r="D128" s="168" t="s">
        <v>57</v>
      </c>
      <c r="E128" s="114" t="str">
        <f>IF($D126="Savings Phase-Down",E81," ")</f>
        <v xml:space="preserve"> </v>
      </c>
      <c r="F128" s="114" t="str">
        <f t="shared" ref="F128:AC128" si="54">IF($D126="Savings Phase-Down",F81," ")</f>
        <v xml:space="preserve"> </v>
      </c>
      <c r="G128" s="114" t="str">
        <f t="shared" si="54"/>
        <v xml:space="preserve"> </v>
      </c>
      <c r="H128" s="114" t="str">
        <f t="shared" si="54"/>
        <v xml:space="preserve"> </v>
      </c>
      <c r="I128" s="114" t="str">
        <f t="shared" si="54"/>
        <v xml:space="preserve"> </v>
      </c>
      <c r="J128" s="114" t="str">
        <f t="shared" si="54"/>
        <v xml:space="preserve"> </v>
      </c>
      <c r="K128" s="114" t="str">
        <f t="shared" si="54"/>
        <v xml:space="preserve"> </v>
      </c>
      <c r="L128" s="114" t="str">
        <f t="shared" si="54"/>
        <v xml:space="preserve"> </v>
      </c>
      <c r="M128" s="114" t="str">
        <f t="shared" si="54"/>
        <v xml:space="preserve"> </v>
      </c>
      <c r="N128" s="114" t="str">
        <f t="shared" si="54"/>
        <v xml:space="preserve"> </v>
      </c>
      <c r="O128" s="114" t="str">
        <f t="shared" si="54"/>
        <v xml:space="preserve"> </v>
      </c>
      <c r="P128" s="114" t="str">
        <f t="shared" si="54"/>
        <v xml:space="preserve"> </v>
      </c>
      <c r="Q128" s="114" t="str">
        <f t="shared" si="54"/>
        <v xml:space="preserve"> </v>
      </c>
      <c r="R128" s="114" t="str">
        <f t="shared" si="54"/>
        <v xml:space="preserve"> </v>
      </c>
      <c r="S128" s="114" t="str">
        <f t="shared" si="54"/>
        <v xml:space="preserve"> </v>
      </c>
      <c r="T128" s="114" t="str">
        <f t="shared" si="54"/>
        <v xml:space="preserve"> </v>
      </c>
      <c r="U128" s="114" t="str">
        <f t="shared" si="54"/>
        <v xml:space="preserve"> </v>
      </c>
      <c r="V128" s="114" t="str">
        <f t="shared" si="54"/>
        <v xml:space="preserve"> </v>
      </c>
      <c r="W128" s="114" t="str">
        <f t="shared" si="54"/>
        <v xml:space="preserve"> </v>
      </c>
      <c r="X128" s="114" t="str">
        <f t="shared" si="54"/>
        <v xml:space="preserve"> </v>
      </c>
      <c r="Y128" s="114" t="str">
        <f t="shared" si="54"/>
        <v xml:space="preserve"> </v>
      </c>
      <c r="Z128" s="114" t="str">
        <f t="shared" si="54"/>
        <v xml:space="preserve"> </v>
      </c>
      <c r="AA128" s="114" t="str">
        <f t="shared" si="54"/>
        <v xml:space="preserve"> </v>
      </c>
      <c r="AB128" s="114" t="str">
        <f t="shared" si="54"/>
        <v xml:space="preserve"> </v>
      </c>
      <c r="AC128" s="114" t="str">
        <f t="shared" si="54"/>
        <v xml:space="preserve"> </v>
      </c>
      <c r="AD128" s="114" t="str">
        <f t="shared" ref="AD128:AH128" si="55">IF($D126="Savings Phase-Down",AD81," ")</f>
        <v xml:space="preserve"> </v>
      </c>
      <c r="AE128" s="114" t="str">
        <f t="shared" si="55"/>
        <v xml:space="preserve"> </v>
      </c>
      <c r="AF128" s="114" t="str">
        <f t="shared" si="55"/>
        <v xml:space="preserve"> </v>
      </c>
      <c r="AG128" s="114" t="str">
        <f t="shared" si="55"/>
        <v xml:space="preserve"> </v>
      </c>
      <c r="AH128" s="114" t="str">
        <f t="shared" si="55"/>
        <v xml:space="preserve"> </v>
      </c>
      <c r="AI128" s="97"/>
    </row>
    <row r="129" spans="2:35" x14ac:dyDescent="0.2">
      <c r="B129" s="25" t="str">
        <f>'Summary TC'!B129</f>
        <v>Difference</v>
      </c>
      <c r="C129" s="25">
        <f>'Summary TC'!C129</f>
        <v>0</v>
      </c>
      <c r="D129" s="254"/>
      <c r="E129" s="114">
        <f t="shared" ref="E129:AC129" si="56">IFERROR(E127-E128,0)</f>
        <v>0</v>
      </c>
      <c r="F129" s="114">
        <f t="shared" si="56"/>
        <v>0</v>
      </c>
      <c r="G129" s="114">
        <f t="shared" si="56"/>
        <v>0</v>
      </c>
      <c r="H129" s="114">
        <f t="shared" si="56"/>
        <v>0</v>
      </c>
      <c r="I129" s="114">
        <f t="shared" si="56"/>
        <v>0</v>
      </c>
      <c r="J129" s="114">
        <f t="shared" si="56"/>
        <v>0</v>
      </c>
      <c r="K129" s="114">
        <f t="shared" si="56"/>
        <v>0</v>
      </c>
      <c r="L129" s="114">
        <f t="shared" si="56"/>
        <v>0</v>
      </c>
      <c r="M129" s="114">
        <f t="shared" si="56"/>
        <v>0</v>
      </c>
      <c r="N129" s="114">
        <f t="shared" si="56"/>
        <v>0</v>
      </c>
      <c r="O129" s="114">
        <f t="shared" si="56"/>
        <v>0</v>
      </c>
      <c r="P129" s="114">
        <f t="shared" si="56"/>
        <v>0</v>
      </c>
      <c r="Q129" s="114">
        <f t="shared" si="56"/>
        <v>0</v>
      </c>
      <c r="R129" s="114">
        <f t="shared" si="56"/>
        <v>0</v>
      </c>
      <c r="S129" s="114">
        <f t="shared" si="56"/>
        <v>0</v>
      </c>
      <c r="T129" s="114">
        <f t="shared" si="56"/>
        <v>0</v>
      </c>
      <c r="U129" s="114">
        <f t="shared" si="56"/>
        <v>0</v>
      </c>
      <c r="V129" s="114">
        <f t="shared" si="56"/>
        <v>0</v>
      </c>
      <c r="W129" s="114">
        <f t="shared" si="56"/>
        <v>0</v>
      </c>
      <c r="X129" s="114">
        <f t="shared" si="56"/>
        <v>0</v>
      </c>
      <c r="Y129" s="114">
        <f t="shared" si="56"/>
        <v>0</v>
      </c>
      <c r="Z129" s="114">
        <f t="shared" si="56"/>
        <v>0</v>
      </c>
      <c r="AA129" s="114">
        <f t="shared" si="56"/>
        <v>0</v>
      </c>
      <c r="AB129" s="114">
        <f t="shared" si="56"/>
        <v>0</v>
      </c>
      <c r="AC129" s="114">
        <f t="shared" si="56"/>
        <v>0</v>
      </c>
      <c r="AD129" s="114">
        <f t="shared" ref="AD129:AH129" si="57">IFERROR(AD127-AD128,0)</f>
        <v>0</v>
      </c>
      <c r="AE129" s="114">
        <f t="shared" si="57"/>
        <v>0</v>
      </c>
      <c r="AF129" s="114">
        <f t="shared" si="57"/>
        <v>0</v>
      </c>
      <c r="AG129" s="114">
        <f t="shared" si="57"/>
        <v>0</v>
      </c>
      <c r="AH129" s="114">
        <f t="shared" si="57"/>
        <v>0</v>
      </c>
      <c r="AI129" s="97"/>
    </row>
    <row r="130" spans="2:35" x14ac:dyDescent="0.2">
      <c r="B130" s="25" t="str">
        <f>'Summary TC'!B130</f>
        <v>Phase-Down Percentage</v>
      </c>
      <c r="C130" s="25">
        <f>'Summary TC'!C130</f>
        <v>0</v>
      </c>
      <c r="D130" s="254"/>
      <c r="E130" s="232">
        <f>'Summary TC'!E130</f>
        <v>0</v>
      </c>
      <c r="F130" s="232">
        <f>'Summary TC'!F130</f>
        <v>0</v>
      </c>
      <c r="G130" s="232">
        <f>'Summary TC'!G130</f>
        <v>0</v>
      </c>
      <c r="H130" s="232">
        <f>'Summary TC'!H130</f>
        <v>0</v>
      </c>
      <c r="I130" s="232">
        <f>'Summary TC'!I130</f>
        <v>0</v>
      </c>
      <c r="J130" s="232">
        <f>'Summary TC'!J130</f>
        <v>0</v>
      </c>
      <c r="K130" s="232">
        <f>'Summary TC'!K130</f>
        <v>0</v>
      </c>
      <c r="L130" s="232">
        <f>'Summary TC'!L130</f>
        <v>0</v>
      </c>
      <c r="M130" s="232">
        <f>'Summary TC'!M130</f>
        <v>0</v>
      </c>
      <c r="N130" s="232">
        <f>'Summary TC'!N130</f>
        <v>0</v>
      </c>
      <c r="O130" s="232">
        <f>'Summary TC'!O130</f>
        <v>0</v>
      </c>
      <c r="P130" s="232">
        <f>'Summary TC'!P130</f>
        <v>0</v>
      </c>
      <c r="Q130" s="232">
        <f>'Summary TC'!Q130</f>
        <v>0</v>
      </c>
      <c r="R130" s="232">
        <f>'Summary TC'!R130</f>
        <v>0</v>
      </c>
      <c r="S130" s="232">
        <f>'Summary TC'!S130</f>
        <v>0</v>
      </c>
      <c r="T130" s="232">
        <f>'Summary TC'!T130</f>
        <v>0</v>
      </c>
      <c r="U130" s="232">
        <f>'Summary TC'!U130</f>
        <v>0</v>
      </c>
      <c r="V130" s="232">
        <f>'Summary TC'!V130</f>
        <v>0</v>
      </c>
      <c r="W130" s="232">
        <f>'Summary TC'!W130</f>
        <v>0</v>
      </c>
      <c r="X130" s="232">
        <f>'Summary TC'!X130</f>
        <v>0</v>
      </c>
      <c r="Y130" s="232">
        <f>'Summary TC'!Y130</f>
        <v>0</v>
      </c>
      <c r="Z130" s="232">
        <f>'Summary TC'!Z130</f>
        <v>0</v>
      </c>
      <c r="AA130" s="232">
        <f>'Summary TC'!AA130</f>
        <v>0</v>
      </c>
      <c r="AB130" s="232">
        <f>'Summary TC'!AB130</f>
        <v>0</v>
      </c>
      <c r="AC130" s="232">
        <f>'Summary TC'!AC130</f>
        <v>0</v>
      </c>
      <c r="AD130" s="232">
        <f>'Summary TC'!AD130</f>
        <v>0</v>
      </c>
      <c r="AE130" s="232">
        <f>'Summary TC'!AE130</f>
        <v>0</v>
      </c>
      <c r="AF130" s="232">
        <f>'Summary TC'!AF130</f>
        <v>0</v>
      </c>
      <c r="AG130" s="232">
        <f>'Summary TC'!AG130</f>
        <v>0</v>
      </c>
      <c r="AH130" s="232">
        <f>'Summary TC'!AH130</f>
        <v>0</v>
      </c>
      <c r="AI130" s="97"/>
    </row>
    <row r="131" spans="2:35" x14ac:dyDescent="0.2">
      <c r="B131" s="25" t="str">
        <f>'Summary TC'!B131</f>
        <v>Savings Reduction</v>
      </c>
      <c r="C131" s="25">
        <f>'Summary TC'!C131</f>
        <v>0</v>
      </c>
      <c r="D131" s="257"/>
      <c r="E131" s="114">
        <f t="shared" ref="E131:AC131" si="58">IF((E129&gt;0),(1-E130)*E129,0)</f>
        <v>0</v>
      </c>
      <c r="F131" s="114">
        <f t="shared" si="58"/>
        <v>0</v>
      </c>
      <c r="G131" s="114">
        <f t="shared" si="58"/>
        <v>0</v>
      </c>
      <c r="H131" s="114">
        <f t="shared" si="58"/>
        <v>0</v>
      </c>
      <c r="I131" s="114">
        <f t="shared" si="58"/>
        <v>0</v>
      </c>
      <c r="J131" s="114">
        <f t="shared" si="58"/>
        <v>0</v>
      </c>
      <c r="K131" s="114">
        <f t="shared" si="58"/>
        <v>0</v>
      </c>
      <c r="L131" s="114">
        <f t="shared" si="58"/>
        <v>0</v>
      </c>
      <c r="M131" s="114">
        <f t="shared" si="58"/>
        <v>0</v>
      </c>
      <c r="N131" s="114">
        <f t="shared" si="58"/>
        <v>0</v>
      </c>
      <c r="O131" s="114">
        <f t="shared" si="58"/>
        <v>0</v>
      </c>
      <c r="P131" s="114">
        <f t="shared" si="58"/>
        <v>0</v>
      </c>
      <c r="Q131" s="114">
        <f t="shared" si="58"/>
        <v>0</v>
      </c>
      <c r="R131" s="114">
        <f t="shared" si="58"/>
        <v>0</v>
      </c>
      <c r="S131" s="114">
        <f t="shared" si="58"/>
        <v>0</v>
      </c>
      <c r="T131" s="114">
        <f t="shared" si="58"/>
        <v>0</v>
      </c>
      <c r="U131" s="114">
        <f t="shared" si="58"/>
        <v>0</v>
      </c>
      <c r="V131" s="114">
        <f t="shared" si="58"/>
        <v>0</v>
      </c>
      <c r="W131" s="114">
        <f t="shared" si="58"/>
        <v>0</v>
      </c>
      <c r="X131" s="114">
        <f t="shared" si="58"/>
        <v>0</v>
      </c>
      <c r="Y131" s="114">
        <f t="shared" si="58"/>
        <v>0</v>
      </c>
      <c r="Z131" s="114">
        <f t="shared" si="58"/>
        <v>0</v>
      </c>
      <c r="AA131" s="114">
        <f t="shared" si="58"/>
        <v>0</v>
      </c>
      <c r="AB131" s="114">
        <f t="shared" si="58"/>
        <v>0</v>
      </c>
      <c r="AC131" s="114">
        <f t="shared" si="58"/>
        <v>0</v>
      </c>
      <c r="AD131" s="114">
        <f t="shared" ref="AD131:AH131" si="59">IF((AD129&gt;0),(1-AD130)*AD129,0)</f>
        <v>0</v>
      </c>
      <c r="AE131" s="114">
        <f t="shared" si="59"/>
        <v>0</v>
      </c>
      <c r="AF131" s="114">
        <f t="shared" si="59"/>
        <v>0</v>
      </c>
      <c r="AG131" s="114">
        <f t="shared" si="59"/>
        <v>0</v>
      </c>
      <c r="AH131" s="114">
        <f t="shared" si="59"/>
        <v>0</v>
      </c>
      <c r="AI131" s="97"/>
    </row>
    <row r="132" spans="2:35" ht="13.5" thickBot="1" x14ac:dyDescent="0.25">
      <c r="B132" s="25">
        <f>'Summary TC'!B132</f>
        <v>0</v>
      </c>
      <c r="C132" s="128">
        <f>'Summary TC'!C132</f>
        <v>0</v>
      </c>
      <c r="D132" s="25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97"/>
    </row>
    <row r="133" spans="2:35" s="256" customFormat="1" ht="13.5" thickBot="1" x14ac:dyDescent="0.25">
      <c r="B133" s="165" t="str">
        <f>'Summary TC'!B133</f>
        <v>Total Reduction</v>
      </c>
      <c r="C133" s="173"/>
      <c r="D133" s="258"/>
      <c r="E133" s="116">
        <f>IF(AND(E$12&gt;=Dropdowns!$E$1,E$12&lt;=Dropdowns!$E$2),SUMIF($B100:$B132,"Savings Reduction",E100:E132),0)</f>
        <v>0</v>
      </c>
      <c r="F133" s="116">
        <f>IF(AND(F$12&gt;=Dropdowns!$E$1,F$12&lt;=Dropdowns!$E$2),SUMIF($B100:$B132,"Savings Reduction",F100:F132),0)</f>
        <v>0</v>
      </c>
      <c r="G133" s="116">
        <f>IF(AND(G$12&gt;=Dropdowns!$E$1,G$12&lt;=Dropdowns!$E$2),SUMIF($B100:$B132,"Savings Reduction",G100:G132),0)</f>
        <v>0</v>
      </c>
      <c r="H133" s="116">
        <f>IF(AND(H$12&gt;=Dropdowns!$E$1,H$12&lt;=Dropdowns!$E$2),SUMIF($B100:$B132,"Savings Reduction",H100:H132),0)</f>
        <v>0</v>
      </c>
      <c r="I133" s="116">
        <f>IF(AND(I$12&gt;=Dropdowns!$E$1,I$12&lt;=Dropdowns!$E$2),SUMIF($B100:$B132,"Savings Reduction",I100:I132),0)</f>
        <v>0</v>
      </c>
      <c r="J133" s="116">
        <f>IF(AND(J$12&gt;=Dropdowns!$E$1,J$12&lt;=Dropdowns!$E$2),SUMIF($B100:$B132,"Savings Reduction",J100:J132),0)</f>
        <v>0</v>
      </c>
      <c r="K133" s="116">
        <f>IF(AND(K$12&gt;=Dropdowns!$E$1,K$12&lt;=Dropdowns!$E$2),SUMIF($B100:$B132,"Savings Reduction",K100:K132),0)</f>
        <v>0</v>
      </c>
      <c r="L133" s="116">
        <f>IF(AND(L$12&gt;=Dropdowns!$E$1,L$12&lt;=Dropdowns!$E$2),SUMIF($B100:$B132,"Savings Reduction",L100:L132),0)</f>
        <v>0</v>
      </c>
      <c r="M133" s="116">
        <f>IF(AND(M$12&gt;=Dropdowns!$E$1,M$12&lt;=Dropdowns!$E$2),SUMIF($B100:$B132,"Savings Reduction",M100:M132),0)</f>
        <v>0</v>
      </c>
      <c r="N133" s="116">
        <f>IF(AND(N$12&gt;=Dropdowns!$E$1,N$12&lt;=Dropdowns!$E$2),SUMIF($B100:$B132,"Savings Reduction",N100:N132),0)</f>
        <v>0</v>
      </c>
      <c r="O133" s="116">
        <f>IF(AND(O$12&gt;=Dropdowns!$E$1,O$12&lt;=Dropdowns!$E$2),SUMIF($B100:$B132,"Savings Reduction",O100:O132),0)</f>
        <v>0</v>
      </c>
      <c r="P133" s="116">
        <f>IF(AND(P$12&gt;=Dropdowns!$E$1,P$12&lt;=Dropdowns!$E$2),SUMIF($B100:$B132,"Savings Reduction",P100:P132),0)</f>
        <v>0</v>
      </c>
      <c r="Q133" s="116">
        <f>IF(AND(Q$12&gt;=Dropdowns!$E$1,Q$12&lt;=Dropdowns!$E$2),SUMIF($B100:$B132,"Savings Reduction",Q100:Q132),0)</f>
        <v>0</v>
      </c>
      <c r="R133" s="116">
        <f>IF(AND(R$12&gt;=Dropdowns!$E$1,R$12&lt;=Dropdowns!$E$2),SUMIF($B100:$B132,"Savings Reduction",R100:R132),0)</f>
        <v>0</v>
      </c>
      <c r="S133" s="116">
        <f>IF(AND(S$12&gt;=Dropdowns!$E$1,S$12&lt;=Dropdowns!$E$2),SUMIF($B100:$B132,"Savings Reduction",S100:S132),0)</f>
        <v>0</v>
      </c>
      <c r="T133" s="116">
        <f>IF(AND(T$12&gt;=Dropdowns!$E$1,T$12&lt;=Dropdowns!$E$2),SUMIF($B100:$B132,"Savings Reduction",T100:T132),0)</f>
        <v>0</v>
      </c>
      <c r="U133" s="116">
        <f>IF(AND(U$12&gt;=Dropdowns!$E$1,U$12&lt;=Dropdowns!$E$2),SUMIF($B100:$B132,"Savings Reduction",U100:U132),0)</f>
        <v>0</v>
      </c>
      <c r="V133" s="116">
        <f>IF(AND(V$12&gt;=Dropdowns!$E$1,V$12&lt;=Dropdowns!$E$2),SUMIF($B100:$B132,"Savings Reduction",V100:V132),0)</f>
        <v>0</v>
      </c>
      <c r="W133" s="116">
        <f>IF(AND(W$12&gt;=Dropdowns!$E$1,W$12&lt;=Dropdowns!$E$2),SUMIF($B100:$B132,"Savings Reduction",W100:W132),0)</f>
        <v>0</v>
      </c>
      <c r="X133" s="116">
        <f>IF(AND(X$12&gt;=Dropdowns!$E$1,X$12&lt;=Dropdowns!$E$2),SUMIF($B100:$B132,"Savings Reduction",X100:X132),0)</f>
        <v>0</v>
      </c>
      <c r="Y133" s="116">
        <f>IF(AND(Y$12&gt;=Dropdowns!$E$1,Y$12&lt;=Dropdowns!$E$2),SUMIF($B100:$B132,"Savings Reduction",Y100:Y132),0)</f>
        <v>0</v>
      </c>
      <c r="Z133" s="116">
        <f>IF(AND(Z$12&gt;=Dropdowns!$E$1,Z$12&lt;=Dropdowns!$E$2),SUMIF($B100:$B132,"Savings Reduction",Z100:Z132),0)</f>
        <v>0</v>
      </c>
      <c r="AA133" s="116">
        <f>IF(AND(AA$12&gt;=Dropdowns!$E$1,AA$12&lt;=Dropdowns!$E$2),SUMIF($B100:$B132,"Savings Reduction",AA100:AA132),0)</f>
        <v>0</v>
      </c>
      <c r="AB133" s="116">
        <f>IF(AND(AB$12&gt;=Dropdowns!$E$1,AB$12&lt;=Dropdowns!$E$2),SUMIF($B100:$B132,"Savings Reduction",AB100:AB132),0)</f>
        <v>0</v>
      </c>
      <c r="AC133" s="116">
        <f>IF(AND(AC$12&gt;=Dropdowns!$E$1,AC$12&lt;=Dropdowns!$E$2),SUMIF($B100:$B132,"Savings Reduction",AC100:AC132),0)</f>
        <v>0</v>
      </c>
      <c r="AD133" s="116">
        <f>IF(AND(AD$12&gt;=Dropdowns!$E$1,AD$12&lt;=Dropdowns!$E$2),SUMIF($B100:$B132,"Savings Reduction",AD100:AD132),0)</f>
        <v>0</v>
      </c>
      <c r="AE133" s="116">
        <f>IF(AND(AE$12&gt;=Dropdowns!$E$1,AE$12&lt;=Dropdowns!$E$2),SUMIF($B100:$B132,"Savings Reduction",AE100:AE132),0)</f>
        <v>0</v>
      </c>
      <c r="AF133" s="116">
        <f>IF(AND(AF$12&gt;=Dropdowns!$E$1,AF$12&lt;=Dropdowns!$E$2),SUMIF($B100:$B132,"Savings Reduction",AF100:AF132),0)</f>
        <v>0</v>
      </c>
      <c r="AG133" s="116">
        <f>IF(AND(AG$12&gt;=Dropdowns!$E$1,AG$12&lt;=Dropdowns!$E$2),SUMIF($B100:$B132,"Savings Reduction",AG100:AG132),0)</f>
        <v>0</v>
      </c>
      <c r="AH133" s="116">
        <f>IF(AND(AH$12&gt;=Dropdowns!$E$1,AH$12&lt;=Dropdowns!$E$2),SUMIF($B100:$B132,"Savings Reduction",AH100:AH132),0)</f>
        <v>0</v>
      </c>
      <c r="AI133" s="118">
        <f>SUM(E133:AH133)</f>
        <v>0</v>
      </c>
    </row>
    <row r="134" spans="2:35" x14ac:dyDescent="0.2">
      <c r="B134" s="25">
        <f>'Summary TC'!B134</f>
        <v>0</v>
      </c>
      <c r="D134" s="144"/>
      <c r="E134" s="234"/>
      <c r="F134" s="234"/>
      <c r="G134" s="234"/>
      <c r="H134" s="234"/>
      <c r="I134" s="234"/>
      <c r="J134" s="234"/>
      <c r="K134" s="234"/>
      <c r="L134" s="234"/>
      <c r="M134" s="234"/>
      <c r="N134" s="234"/>
      <c r="O134" s="234"/>
      <c r="P134" s="234"/>
      <c r="Q134" s="234"/>
      <c r="R134" s="234"/>
      <c r="S134" s="234"/>
      <c r="T134" s="234"/>
      <c r="U134" s="234"/>
      <c r="V134" s="234"/>
      <c r="W134" s="234"/>
      <c r="X134" s="234"/>
      <c r="Y134" s="234"/>
      <c r="Z134" s="234"/>
      <c r="AA134" s="234"/>
      <c r="AB134" s="234"/>
      <c r="AC134" s="234"/>
      <c r="AD134" s="234"/>
      <c r="AE134" s="234"/>
      <c r="AF134" s="234"/>
      <c r="AG134" s="234"/>
      <c r="AH134" s="234"/>
      <c r="AI134" s="234"/>
    </row>
    <row r="135" spans="2:35" ht="13.5" thickBot="1" x14ac:dyDescent="0.25">
      <c r="B135" s="25">
        <f>'Summary TC'!B135</f>
        <v>0</v>
      </c>
    </row>
    <row r="136" spans="2:35" x14ac:dyDescent="0.2">
      <c r="B136" s="27" t="str">
        <f>'Summary TC'!B136</f>
        <v>BASE VARIANCE</v>
      </c>
      <c r="C136" s="223"/>
      <c r="D136" s="259"/>
      <c r="E136" s="139">
        <f>E71-E97-E133</f>
        <v>0</v>
      </c>
      <c r="F136" s="140">
        <f t="shared" ref="F136:AC136" si="60">F71-F97-F133</f>
        <v>0</v>
      </c>
      <c r="G136" s="140">
        <f t="shared" si="60"/>
        <v>0</v>
      </c>
      <c r="H136" s="140">
        <f t="shared" si="60"/>
        <v>0</v>
      </c>
      <c r="I136" s="140">
        <f t="shared" si="60"/>
        <v>0</v>
      </c>
      <c r="J136" s="140">
        <f t="shared" si="60"/>
        <v>0</v>
      </c>
      <c r="K136" s="140">
        <f t="shared" si="60"/>
        <v>0</v>
      </c>
      <c r="L136" s="140">
        <f t="shared" si="60"/>
        <v>0</v>
      </c>
      <c r="M136" s="140">
        <f t="shared" si="60"/>
        <v>0</v>
      </c>
      <c r="N136" s="140">
        <f t="shared" si="60"/>
        <v>0</v>
      </c>
      <c r="O136" s="140">
        <f t="shared" si="60"/>
        <v>0</v>
      </c>
      <c r="P136" s="140">
        <f t="shared" si="60"/>
        <v>0</v>
      </c>
      <c r="Q136" s="140">
        <f t="shared" si="60"/>
        <v>0</v>
      </c>
      <c r="R136" s="140">
        <f t="shared" si="60"/>
        <v>0</v>
      </c>
      <c r="S136" s="140">
        <f t="shared" si="60"/>
        <v>0</v>
      </c>
      <c r="T136" s="140">
        <f t="shared" si="60"/>
        <v>0</v>
      </c>
      <c r="U136" s="140">
        <f t="shared" si="60"/>
        <v>0</v>
      </c>
      <c r="V136" s="140">
        <f t="shared" si="60"/>
        <v>0</v>
      </c>
      <c r="W136" s="140">
        <f t="shared" si="60"/>
        <v>0</v>
      </c>
      <c r="X136" s="140">
        <f t="shared" si="60"/>
        <v>0</v>
      </c>
      <c r="Y136" s="140">
        <f t="shared" si="60"/>
        <v>0</v>
      </c>
      <c r="Z136" s="140">
        <f t="shared" si="60"/>
        <v>0</v>
      </c>
      <c r="AA136" s="140">
        <f t="shared" si="60"/>
        <v>0</v>
      </c>
      <c r="AB136" s="140">
        <f t="shared" si="60"/>
        <v>0</v>
      </c>
      <c r="AC136" s="140">
        <f t="shared" si="60"/>
        <v>0</v>
      </c>
      <c r="AD136" s="140">
        <f t="shared" ref="AD136:AH136" si="61">AD71-AD97-AD133</f>
        <v>0</v>
      </c>
      <c r="AE136" s="140">
        <f t="shared" si="61"/>
        <v>0</v>
      </c>
      <c r="AF136" s="140">
        <f t="shared" si="61"/>
        <v>0</v>
      </c>
      <c r="AG136" s="140">
        <f t="shared" si="61"/>
        <v>0</v>
      </c>
      <c r="AH136" s="140">
        <f t="shared" si="61"/>
        <v>0</v>
      </c>
      <c r="AI136" s="141">
        <f>AI71-AI97-AI133</f>
        <v>0</v>
      </c>
    </row>
    <row r="137" spans="2:35" x14ac:dyDescent="0.2">
      <c r="B137" s="25" t="str">
        <f>'Summary TC'!B137</f>
        <v>Excess Spending from Hypotheticals</v>
      </c>
      <c r="C137" s="63"/>
      <c r="D137" s="260"/>
      <c r="E137" s="176"/>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38">
        <f>MIN(AI199,0)+MIN(AI255,0)</f>
        <v>0</v>
      </c>
    </row>
    <row r="138" spans="2:35" x14ac:dyDescent="0.2">
      <c r="B138" s="25" t="str">
        <f>'Summary TC'!B138</f>
        <v>1115A Dual Demonstration Savings (state preliminary estimate)</v>
      </c>
      <c r="C138" s="63"/>
      <c r="D138" s="260"/>
      <c r="E138" s="177">
        <f>'Summary TC'!E138</f>
        <v>0</v>
      </c>
      <c r="F138" s="210">
        <f>'Summary TC'!F138</f>
        <v>0</v>
      </c>
      <c r="G138" s="210">
        <f>'Summary TC'!G138</f>
        <v>0</v>
      </c>
      <c r="H138" s="210">
        <f>'Summary TC'!H138</f>
        <v>0</v>
      </c>
      <c r="I138" s="210">
        <f>'Summary TC'!I138</f>
        <v>0</v>
      </c>
      <c r="J138" s="210">
        <f>'Summary TC'!J138</f>
        <v>0</v>
      </c>
      <c r="K138" s="210">
        <f>'Summary TC'!K138</f>
        <v>0</v>
      </c>
      <c r="L138" s="210">
        <f>'Summary TC'!L138</f>
        <v>0</v>
      </c>
      <c r="M138" s="210">
        <f>'Summary TC'!M138</f>
        <v>0</v>
      </c>
      <c r="N138" s="210">
        <f>'Summary TC'!N138</f>
        <v>0</v>
      </c>
      <c r="O138" s="210">
        <f>'Summary TC'!O138</f>
        <v>0</v>
      </c>
      <c r="P138" s="210">
        <f>'Summary TC'!P138</f>
        <v>0</v>
      </c>
      <c r="Q138" s="210">
        <f>'Summary TC'!Q138</f>
        <v>0</v>
      </c>
      <c r="R138" s="210">
        <f>'Summary TC'!R138</f>
        <v>0</v>
      </c>
      <c r="S138" s="210">
        <f>'Summary TC'!S138</f>
        <v>0</v>
      </c>
      <c r="T138" s="210">
        <f>'Summary TC'!T138</f>
        <v>0</v>
      </c>
      <c r="U138" s="210">
        <f>'Summary TC'!U138</f>
        <v>0</v>
      </c>
      <c r="V138" s="210">
        <f>'Summary TC'!V138</f>
        <v>0</v>
      </c>
      <c r="W138" s="210">
        <f>'Summary TC'!W138</f>
        <v>0</v>
      </c>
      <c r="X138" s="210">
        <f>'Summary TC'!X138</f>
        <v>0</v>
      </c>
      <c r="Y138" s="210">
        <f>'Summary TC'!Y138</f>
        <v>0</v>
      </c>
      <c r="Z138" s="210">
        <f>'Summary TC'!Z138</f>
        <v>0</v>
      </c>
      <c r="AA138" s="210">
        <f>'Summary TC'!AA138</f>
        <v>0</v>
      </c>
      <c r="AB138" s="210">
        <f>'Summary TC'!AB138</f>
        <v>0</v>
      </c>
      <c r="AC138" s="210">
        <f>'Summary TC'!AC138</f>
        <v>0</v>
      </c>
      <c r="AD138" s="210">
        <f>'Summary TC'!AD138</f>
        <v>0</v>
      </c>
      <c r="AE138" s="210">
        <f>'Summary TC'!AE138</f>
        <v>0</v>
      </c>
      <c r="AF138" s="210">
        <f>'Summary TC'!AF138</f>
        <v>0</v>
      </c>
      <c r="AG138" s="210">
        <f>'Summary TC'!AG138</f>
        <v>0</v>
      </c>
      <c r="AH138" s="210">
        <f>'Summary TC'!AH138</f>
        <v>0</v>
      </c>
      <c r="AI138" s="138">
        <f>SUM(E138:AH138)</f>
        <v>0</v>
      </c>
    </row>
    <row r="139" spans="2:35" x14ac:dyDescent="0.2">
      <c r="B139" s="25" t="str">
        <f>'Summary TC'!B139</f>
        <v>1115A Dual Demonstration Savings (OACT certified)</v>
      </c>
      <c r="C139" s="63"/>
      <c r="D139" s="260"/>
      <c r="E139" s="177">
        <f>'Summary TC'!E139</f>
        <v>0</v>
      </c>
      <c r="F139" s="210">
        <f>'Summary TC'!F139</f>
        <v>0</v>
      </c>
      <c r="G139" s="210">
        <f>'Summary TC'!G139</f>
        <v>0</v>
      </c>
      <c r="H139" s="210">
        <f>'Summary TC'!H139</f>
        <v>0</v>
      </c>
      <c r="I139" s="210">
        <f>'Summary TC'!I139</f>
        <v>0</v>
      </c>
      <c r="J139" s="210">
        <f>'Summary TC'!J139</f>
        <v>0</v>
      </c>
      <c r="K139" s="210">
        <f>'Summary TC'!K139</f>
        <v>0</v>
      </c>
      <c r="L139" s="210">
        <f>'Summary TC'!L139</f>
        <v>0</v>
      </c>
      <c r="M139" s="210">
        <f>'Summary TC'!M139</f>
        <v>0</v>
      </c>
      <c r="N139" s="210">
        <f>'Summary TC'!N139</f>
        <v>0</v>
      </c>
      <c r="O139" s="210">
        <f>'Summary TC'!O139</f>
        <v>0</v>
      </c>
      <c r="P139" s="210">
        <f>'Summary TC'!P139</f>
        <v>0</v>
      </c>
      <c r="Q139" s="210">
        <f>'Summary TC'!Q139</f>
        <v>0</v>
      </c>
      <c r="R139" s="210">
        <f>'Summary TC'!R139</f>
        <v>0</v>
      </c>
      <c r="S139" s="210">
        <f>'Summary TC'!S139</f>
        <v>0</v>
      </c>
      <c r="T139" s="210">
        <f>'Summary TC'!T139</f>
        <v>0</v>
      </c>
      <c r="U139" s="210">
        <f>'Summary TC'!U139</f>
        <v>0</v>
      </c>
      <c r="V139" s="210">
        <f>'Summary TC'!V139</f>
        <v>0</v>
      </c>
      <c r="W139" s="210">
        <f>'Summary TC'!W139</f>
        <v>0</v>
      </c>
      <c r="X139" s="210">
        <f>'Summary TC'!X139</f>
        <v>0</v>
      </c>
      <c r="Y139" s="210">
        <f>'Summary TC'!Y139</f>
        <v>0</v>
      </c>
      <c r="Z139" s="210">
        <f>'Summary TC'!Z139</f>
        <v>0</v>
      </c>
      <c r="AA139" s="210">
        <f>'Summary TC'!AA139</f>
        <v>0</v>
      </c>
      <c r="AB139" s="210">
        <f>'Summary TC'!AB139</f>
        <v>0</v>
      </c>
      <c r="AC139" s="210">
        <f>'Summary TC'!AC139</f>
        <v>0</v>
      </c>
      <c r="AD139" s="210">
        <f>'Summary TC'!AD139</f>
        <v>0</v>
      </c>
      <c r="AE139" s="210">
        <f>'Summary TC'!AE139</f>
        <v>0</v>
      </c>
      <c r="AF139" s="210">
        <f>'Summary TC'!AF139</f>
        <v>0</v>
      </c>
      <c r="AG139" s="210">
        <f>'Summary TC'!AG139</f>
        <v>0</v>
      </c>
      <c r="AH139" s="210">
        <f>'Summary TC'!AH139</f>
        <v>0</v>
      </c>
      <c r="AI139" s="138">
        <f>SUM(E139:AH139)</f>
        <v>0</v>
      </c>
    </row>
    <row r="140" spans="2:35" x14ac:dyDescent="0.2">
      <c r="B140" s="25" t="str">
        <f>'Summary TC'!B140</f>
        <v>Carry-Forward Savings From Prior Period</v>
      </c>
      <c r="C140" s="63"/>
      <c r="D140" s="260"/>
      <c r="E140" s="176"/>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46">
        <f>'Summary TC'!AI140</f>
        <v>0</v>
      </c>
    </row>
    <row r="141" spans="2:35" ht="13.5" thickBot="1" x14ac:dyDescent="0.25">
      <c r="B141" s="128" t="str">
        <f>'Summary TC'!B141</f>
        <v>NET VARIANCE</v>
      </c>
      <c r="C141" s="93"/>
      <c r="D141" s="261"/>
      <c r="E141" s="178"/>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42">
        <f>SUM(AI136:AI140)</f>
        <v>0</v>
      </c>
    </row>
    <row r="142" spans="2:35" x14ac:dyDescent="0.2">
      <c r="B142" s="18">
        <f>'Summary TC'!B142</f>
        <v>0</v>
      </c>
    </row>
    <row r="143" spans="2:35" ht="13.5" thickBot="1" x14ac:dyDescent="0.25">
      <c r="B143" s="18" t="str">
        <f>'Summary TC'!B143</f>
        <v>Cumulative Target Limit</v>
      </c>
      <c r="C143" s="222"/>
    </row>
    <row r="144" spans="2:35" x14ac:dyDescent="0.2">
      <c r="B144" s="27">
        <f>'Summary TC'!B144</f>
        <v>0</v>
      </c>
      <c r="C144" s="235"/>
      <c r="D144" s="50"/>
      <c r="E144" s="50" t="s">
        <v>0</v>
      </c>
      <c r="F144" s="167"/>
      <c r="G144" s="4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c r="AG144" s="167"/>
      <c r="AH144" s="167"/>
      <c r="AI144" s="27"/>
    </row>
    <row r="145" spans="2:35" ht="13.5" thickBot="1" x14ac:dyDescent="0.25">
      <c r="B145" s="25">
        <f>'Summary TC'!B145</f>
        <v>0</v>
      </c>
      <c r="C145" s="236"/>
      <c r="D145" s="59"/>
      <c r="E145" s="93">
        <f>'DY Def'!B$5</f>
        <v>1</v>
      </c>
      <c r="F145" s="82">
        <f>'DY Def'!C$5</f>
        <v>2</v>
      </c>
      <c r="G145" s="82">
        <f>'DY Def'!D$5</f>
        <v>3</v>
      </c>
      <c r="H145" s="82">
        <f>'DY Def'!E$5</f>
        <v>4</v>
      </c>
      <c r="I145" s="82">
        <f>'DY Def'!F$5</f>
        <v>5</v>
      </c>
      <c r="J145" s="82">
        <f>'DY Def'!G$5</f>
        <v>6</v>
      </c>
      <c r="K145" s="82">
        <f>'DY Def'!H$5</f>
        <v>7</v>
      </c>
      <c r="L145" s="82">
        <f>'DY Def'!I$5</f>
        <v>8</v>
      </c>
      <c r="M145" s="82">
        <f>'DY Def'!J$5</f>
        <v>9</v>
      </c>
      <c r="N145" s="82">
        <f>'DY Def'!K$5</f>
        <v>10</v>
      </c>
      <c r="O145" s="82">
        <f>'DY Def'!L$5</f>
        <v>11</v>
      </c>
      <c r="P145" s="82">
        <f>'DY Def'!M$5</f>
        <v>12</v>
      </c>
      <c r="Q145" s="82">
        <f>'DY Def'!N$5</f>
        <v>13</v>
      </c>
      <c r="R145" s="82">
        <f>'DY Def'!O$5</f>
        <v>14</v>
      </c>
      <c r="S145" s="82">
        <f>'DY Def'!P$5</f>
        <v>15</v>
      </c>
      <c r="T145" s="82">
        <f>'DY Def'!Q$5</f>
        <v>16</v>
      </c>
      <c r="U145" s="82">
        <f>'DY Def'!R$5</f>
        <v>17</v>
      </c>
      <c r="V145" s="82">
        <f>'DY Def'!S$5</f>
        <v>18</v>
      </c>
      <c r="W145" s="82">
        <f>'DY Def'!T$5</f>
        <v>19</v>
      </c>
      <c r="X145" s="82">
        <f>'DY Def'!U$5</f>
        <v>20</v>
      </c>
      <c r="Y145" s="82">
        <f>'DY Def'!V$5</f>
        <v>21</v>
      </c>
      <c r="Z145" s="82">
        <f>'DY Def'!W$5</f>
        <v>22</v>
      </c>
      <c r="AA145" s="82">
        <f>'DY Def'!X$5</f>
        <v>23</v>
      </c>
      <c r="AB145" s="82">
        <f>'DY Def'!Y$5</f>
        <v>24</v>
      </c>
      <c r="AC145" s="82">
        <f>'DY Def'!Z$5</f>
        <v>25</v>
      </c>
      <c r="AD145" s="82">
        <f>'DY Def'!AA$5</f>
        <v>26</v>
      </c>
      <c r="AE145" s="82">
        <f>'DY Def'!AB$5</f>
        <v>27</v>
      </c>
      <c r="AF145" s="82">
        <f>'DY Def'!AC$5</f>
        <v>28</v>
      </c>
      <c r="AG145" s="82">
        <f>'DY Def'!AD$5</f>
        <v>29</v>
      </c>
      <c r="AH145" s="82">
        <f>'DY Def'!AE$5</f>
        <v>30</v>
      </c>
      <c r="AI145" s="25"/>
    </row>
    <row r="146" spans="2:35" x14ac:dyDescent="0.2">
      <c r="B146" s="25">
        <f>'Summary TC'!B146</f>
        <v>0</v>
      </c>
      <c r="C146" s="236"/>
      <c r="D146" s="25"/>
      <c r="AI146" s="25"/>
    </row>
    <row r="147" spans="2:35" x14ac:dyDescent="0.2">
      <c r="B147" s="25" t="str">
        <f>'Summary TC'!B147</f>
        <v>Cumulative Target Percentage (CTP)</v>
      </c>
      <c r="C147" s="231"/>
      <c r="D147" s="25"/>
      <c r="E147" s="280">
        <f>'Summary TC'!E147</f>
        <v>0</v>
      </c>
      <c r="F147" s="280">
        <f>'Summary TC'!F147</f>
        <v>0</v>
      </c>
      <c r="G147" s="280">
        <f>'Summary TC'!G147</f>
        <v>0</v>
      </c>
      <c r="H147" s="280">
        <f>'Summary TC'!H147</f>
        <v>0</v>
      </c>
      <c r="I147" s="280">
        <f>'Summary TC'!I147</f>
        <v>0</v>
      </c>
      <c r="J147" s="280">
        <f>'Summary TC'!J147</f>
        <v>0</v>
      </c>
      <c r="K147" s="280">
        <f>'Summary TC'!K147</f>
        <v>0</v>
      </c>
      <c r="L147" s="280">
        <f>'Summary TC'!L147</f>
        <v>0</v>
      </c>
      <c r="M147" s="280">
        <f>'Summary TC'!M147</f>
        <v>0</v>
      </c>
      <c r="N147" s="280">
        <f>'Summary TC'!N147</f>
        <v>0</v>
      </c>
      <c r="O147" s="280">
        <f>'Summary TC'!O147</f>
        <v>0</v>
      </c>
      <c r="P147" s="280">
        <f>'Summary TC'!P147</f>
        <v>0</v>
      </c>
      <c r="Q147" s="280">
        <f>'Summary TC'!Q147</f>
        <v>0</v>
      </c>
      <c r="R147" s="280">
        <f>'Summary TC'!R147</f>
        <v>0</v>
      </c>
      <c r="S147" s="280">
        <f>'Summary TC'!S147</f>
        <v>0</v>
      </c>
      <c r="T147" s="280">
        <f>'Summary TC'!T147</f>
        <v>0</v>
      </c>
      <c r="U147" s="280">
        <f>'Summary TC'!U147</f>
        <v>0</v>
      </c>
      <c r="V147" s="280">
        <f>'Summary TC'!V147</f>
        <v>0</v>
      </c>
      <c r="W147" s="280">
        <f>'Summary TC'!W147</f>
        <v>0</v>
      </c>
      <c r="X147" s="280">
        <f>'Summary TC'!X147</f>
        <v>0</v>
      </c>
      <c r="Y147" s="280">
        <f>'Summary TC'!Y147</f>
        <v>0</v>
      </c>
      <c r="Z147" s="280">
        <f>'Summary TC'!Z147</f>
        <v>0</v>
      </c>
      <c r="AA147" s="280">
        <f>'Summary TC'!AA147</f>
        <v>0</v>
      </c>
      <c r="AB147" s="280">
        <f>'Summary TC'!AB147</f>
        <v>0</v>
      </c>
      <c r="AC147" s="280">
        <f>'Summary TC'!AC147</f>
        <v>0</v>
      </c>
      <c r="AD147" s="280">
        <f>'Summary TC'!AD147</f>
        <v>0</v>
      </c>
      <c r="AE147" s="280">
        <f>'Summary TC'!AE147</f>
        <v>0</v>
      </c>
      <c r="AF147" s="280">
        <f>'Summary TC'!AF147</f>
        <v>0</v>
      </c>
      <c r="AG147" s="280">
        <f>'Summary TC'!AG147</f>
        <v>0</v>
      </c>
      <c r="AH147" s="280">
        <f>'Summary TC'!AH147</f>
        <v>0</v>
      </c>
      <c r="AI147" s="179"/>
    </row>
    <row r="148" spans="2:35" x14ac:dyDescent="0.2">
      <c r="B148" s="25" t="str">
        <f>'Summary TC'!B148</f>
        <v>Cumulative Budget Neutrality Limit (CBNL)</v>
      </c>
      <c r="C148" s="231"/>
      <c r="D148" s="25"/>
      <c r="E148" s="114">
        <f>IF(AND(E$12&gt;=Dropdowns!$E$1, E$12&lt;=Dropdowns!$E$2),D148+E71-E133,0)</f>
        <v>0</v>
      </c>
      <c r="F148" s="114">
        <f>IF(AND(F$12&gt;=Dropdowns!$E$1, F$12&lt;=Dropdowns!$E$2),E148+F71-F133,0)</f>
        <v>0</v>
      </c>
      <c r="G148" s="114">
        <f>IF(AND(G$12&gt;=Dropdowns!$E$1, G$12&lt;=Dropdowns!$E$2),F148+G71-G133,0)</f>
        <v>0</v>
      </c>
      <c r="H148" s="114">
        <f>IF(AND(H$12&gt;=Dropdowns!$E$1, H$12&lt;=Dropdowns!$E$2),G148+H71-H133,0)</f>
        <v>0</v>
      </c>
      <c r="I148" s="114">
        <f>IF(AND(I$12&gt;=Dropdowns!$E$1, I$12&lt;=Dropdowns!$E$2),H148+I71-I133,0)</f>
        <v>0</v>
      </c>
      <c r="J148" s="114">
        <f>IF(AND(J$12&gt;=Dropdowns!$E$1, J$12&lt;=Dropdowns!$E$2),I148+J71-J133,0)</f>
        <v>0</v>
      </c>
      <c r="K148" s="114">
        <f>IF(AND(K$12&gt;=Dropdowns!$E$1, K$12&lt;=Dropdowns!$E$2),J148+K71-K133,0)</f>
        <v>0</v>
      </c>
      <c r="L148" s="114">
        <f>IF(AND(L$12&gt;=Dropdowns!$E$1, L$12&lt;=Dropdowns!$E$2),K148+L71-L133,0)</f>
        <v>0</v>
      </c>
      <c r="M148" s="114">
        <f>IF(AND(M$12&gt;=Dropdowns!$E$1, M$12&lt;=Dropdowns!$E$2),L148+M71-M133,0)</f>
        <v>0</v>
      </c>
      <c r="N148" s="114">
        <f>IF(AND(N$12&gt;=Dropdowns!$E$1, N$12&lt;=Dropdowns!$E$2),M148+N71-N133,0)</f>
        <v>0</v>
      </c>
      <c r="O148" s="114">
        <f>IF(AND(O$12&gt;=Dropdowns!$E$1, O$12&lt;=Dropdowns!$E$2),N148+O71-O133,0)</f>
        <v>0</v>
      </c>
      <c r="P148" s="114">
        <f>IF(AND(P$12&gt;=Dropdowns!$E$1, P$12&lt;=Dropdowns!$E$2),O148+P71-P133,0)</f>
        <v>0</v>
      </c>
      <c r="Q148" s="114">
        <f>IF(AND(Q$12&gt;=Dropdowns!$E$1, Q$12&lt;=Dropdowns!$E$2),P148+Q71-Q133,0)</f>
        <v>0</v>
      </c>
      <c r="R148" s="114">
        <f>IF(AND(R$12&gt;=Dropdowns!$E$1, R$12&lt;=Dropdowns!$E$2),Q148+R71-R133,0)</f>
        <v>0</v>
      </c>
      <c r="S148" s="114">
        <f>IF(AND(S$12&gt;=Dropdowns!$E$1, S$12&lt;=Dropdowns!$E$2),R148+S71-S133,0)</f>
        <v>0</v>
      </c>
      <c r="T148" s="114">
        <f>IF(AND(T$12&gt;=Dropdowns!$E$1, T$12&lt;=Dropdowns!$E$2),S148+T71-T133,0)</f>
        <v>0</v>
      </c>
      <c r="U148" s="114">
        <f>IF(AND(U$12&gt;=Dropdowns!$E$1, U$12&lt;=Dropdowns!$E$2),T148+U71-U133,0)</f>
        <v>0</v>
      </c>
      <c r="V148" s="114">
        <f>IF(AND(V$12&gt;=Dropdowns!$E$1, V$12&lt;=Dropdowns!$E$2),U148+V71-V133,0)</f>
        <v>0</v>
      </c>
      <c r="W148" s="114">
        <f>IF(AND(W$12&gt;=Dropdowns!$E$1, W$12&lt;=Dropdowns!$E$2),V148+W71-W133,0)</f>
        <v>0</v>
      </c>
      <c r="X148" s="114">
        <f>IF(AND(X$12&gt;=Dropdowns!$E$1, X$12&lt;=Dropdowns!$E$2),W148+X71-X133,0)</f>
        <v>0</v>
      </c>
      <c r="Y148" s="114">
        <f>IF(AND(Y$12&gt;=Dropdowns!$E$1, Y$12&lt;=Dropdowns!$E$2),X148+Y71-Y133,0)</f>
        <v>0</v>
      </c>
      <c r="Z148" s="114">
        <f>IF(AND(Z$12&gt;=Dropdowns!$E$1, Z$12&lt;=Dropdowns!$E$2),Y148+Z71-Z133,0)</f>
        <v>0</v>
      </c>
      <c r="AA148" s="114">
        <f>IF(AND(AA$12&gt;=Dropdowns!$E$1, AA$12&lt;=Dropdowns!$E$2),Z148+AA71-AA133,0)</f>
        <v>0</v>
      </c>
      <c r="AB148" s="114">
        <f>IF(AND(AB$12&gt;=Dropdowns!$E$1, AB$12&lt;=Dropdowns!$E$2),AA148+AB71-AB133,0)</f>
        <v>0</v>
      </c>
      <c r="AC148" s="114">
        <f>IF(AND(AC$12&gt;=Dropdowns!$E$1, AC$12&lt;=Dropdowns!$E$2),AB148+AC71-AC133,0)</f>
        <v>0</v>
      </c>
      <c r="AD148" s="114">
        <f>IF(AND(AD$12&gt;=Dropdowns!$E$1, AD$12&lt;=Dropdowns!$E$2),AC148+AD71-AD133,0)</f>
        <v>0</v>
      </c>
      <c r="AE148" s="114">
        <f>IF(AND(AE$12&gt;=Dropdowns!$E$1, AE$12&lt;=Dropdowns!$E$2),AD148+AE71-AE133,0)</f>
        <v>0</v>
      </c>
      <c r="AF148" s="114">
        <f>IF(AND(AF$12&gt;=Dropdowns!$E$1, AF$12&lt;=Dropdowns!$E$2),AE148+AF71-AF133,0)</f>
        <v>0</v>
      </c>
      <c r="AG148" s="114">
        <f>IF(AND(AG$12&gt;=Dropdowns!$E$1, AG$12&lt;=Dropdowns!$E$2),AF148+AG71-AG133,0)</f>
        <v>0</v>
      </c>
      <c r="AH148" s="114">
        <f>IF(AND(AH$12&gt;=Dropdowns!$E$1, AH$12&lt;=Dropdowns!$E$2),AG148+AH71-AH133,0)</f>
        <v>0</v>
      </c>
      <c r="AI148" s="179"/>
    </row>
    <row r="149" spans="2:35" x14ac:dyDescent="0.2">
      <c r="B149" s="25" t="str">
        <f>'Summary TC'!B149</f>
        <v>Allowed Cumulative Variance (= CTP X CBNL)</v>
      </c>
      <c r="C149" s="231"/>
      <c r="D149" s="25"/>
      <c r="E149" s="114">
        <f>E148*E147</f>
        <v>0</v>
      </c>
      <c r="F149" s="114">
        <f>F148*F147</f>
        <v>0</v>
      </c>
      <c r="G149" s="114">
        <f>G148*G147</f>
        <v>0</v>
      </c>
      <c r="H149" s="114">
        <f>H148*H147</f>
        <v>0</v>
      </c>
      <c r="I149" s="114">
        <f>I148*I147</f>
        <v>0</v>
      </c>
      <c r="J149" s="114">
        <f t="shared" ref="J149:AC149" si="62">J148*J147</f>
        <v>0</v>
      </c>
      <c r="K149" s="114">
        <f t="shared" si="62"/>
        <v>0</v>
      </c>
      <c r="L149" s="114">
        <f t="shared" si="62"/>
        <v>0</v>
      </c>
      <c r="M149" s="114">
        <f t="shared" si="62"/>
        <v>0</v>
      </c>
      <c r="N149" s="114">
        <f t="shared" si="62"/>
        <v>0</v>
      </c>
      <c r="O149" s="114">
        <f t="shared" si="62"/>
        <v>0</v>
      </c>
      <c r="P149" s="114">
        <f t="shared" si="62"/>
        <v>0</v>
      </c>
      <c r="Q149" s="114">
        <f t="shared" si="62"/>
        <v>0</v>
      </c>
      <c r="R149" s="114">
        <f t="shared" si="62"/>
        <v>0</v>
      </c>
      <c r="S149" s="114">
        <f t="shared" si="62"/>
        <v>0</v>
      </c>
      <c r="T149" s="114">
        <f t="shared" si="62"/>
        <v>0</v>
      </c>
      <c r="U149" s="114">
        <f t="shared" si="62"/>
        <v>0</v>
      </c>
      <c r="V149" s="114">
        <f t="shared" si="62"/>
        <v>0</v>
      </c>
      <c r="W149" s="114">
        <f t="shared" si="62"/>
        <v>0</v>
      </c>
      <c r="X149" s="114">
        <f t="shared" si="62"/>
        <v>0</v>
      </c>
      <c r="Y149" s="114">
        <f t="shared" si="62"/>
        <v>0</v>
      </c>
      <c r="Z149" s="114">
        <f t="shared" si="62"/>
        <v>0</v>
      </c>
      <c r="AA149" s="114">
        <f t="shared" si="62"/>
        <v>0</v>
      </c>
      <c r="AB149" s="114">
        <f t="shared" si="62"/>
        <v>0</v>
      </c>
      <c r="AC149" s="114">
        <f t="shared" si="62"/>
        <v>0</v>
      </c>
      <c r="AD149" s="114">
        <f t="shared" ref="AD149:AH149" si="63">AD148*AD147</f>
        <v>0</v>
      </c>
      <c r="AE149" s="114">
        <f t="shared" si="63"/>
        <v>0</v>
      </c>
      <c r="AF149" s="114">
        <f t="shared" si="63"/>
        <v>0</v>
      </c>
      <c r="AG149" s="114">
        <f t="shared" si="63"/>
        <v>0</v>
      </c>
      <c r="AH149" s="114">
        <f t="shared" si="63"/>
        <v>0</v>
      </c>
      <c r="AI149" s="179"/>
    </row>
    <row r="150" spans="2:35" x14ac:dyDescent="0.2">
      <c r="B150" s="25">
        <f>'Summary TC'!B150</f>
        <v>0</v>
      </c>
      <c r="C150" s="231"/>
      <c r="D150" s="25"/>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9"/>
    </row>
    <row r="151" spans="2:35" x14ac:dyDescent="0.2">
      <c r="B151" s="25" t="str">
        <f>'Summary TC'!B151</f>
        <v>Actual Cumulative Variance (Positive = Overspending)</v>
      </c>
      <c r="C151" s="231"/>
      <c r="D151" s="25"/>
      <c r="E151" s="114">
        <f>IF(AND(E$12&gt;=Dropdowns!$E$1, E$12&lt;=Dropdowns!$E$2), D151-E136,0)</f>
        <v>0</v>
      </c>
      <c r="F151" s="114">
        <f>IF(AND(F$12&gt;=Dropdowns!$E$1, F$12&lt;=Dropdowns!$E$2), E151-F136,0)</f>
        <v>0</v>
      </c>
      <c r="G151" s="114">
        <f>IF(AND(G$12&gt;=Dropdowns!$E$1, G$12&lt;=Dropdowns!$E$2), F151-G136,0)</f>
        <v>0</v>
      </c>
      <c r="H151" s="114">
        <f>IF(AND(H$12&gt;=Dropdowns!$E$1, H$12&lt;=Dropdowns!$E$2), G151-H136,0)</f>
        <v>0</v>
      </c>
      <c r="I151" s="114">
        <f>IF(AND(I$12&gt;=Dropdowns!$E$1, I$12&lt;=Dropdowns!$E$2), H151-I136,0)</f>
        <v>0</v>
      </c>
      <c r="J151" s="114">
        <f>IF(AND(J$12&gt;=Dropdowns!$E$1, J$12&lt;=Dropdowns!$E$2), I151-J136,0)</f>
        <v>0</v>
      </c>
      <c r="K151" s="114">
        <f>IF(AND(K$12&gt;=Dropdowns!$E$1, K$12&lt;=Dropdowns!$E$2), J151-K136,0)</f>
        <v>0</v>
      </c>
      <c r="L151" s="114">
        <f>IF(AND(L$12&gt;=Dropdowns!$E$1, L$12&lt;=Dropdowns!$E$2), K151-L136,0)</f>
        <v>0</v>
      </c>
      <c r="M151" s="114">
        <f>IF(AND(M$12&gt;=Dropdowns!$E$1, M$12&lt;=Dropdowns!$E$2), L151-M136,0)</f>
        <v>0</v>
      </c>
      <c r="N151" s="114">
        <f>IF(AND(N$12&gt;=Dropdowns!$E$1, N$12&lt;=Dropdowns!$E$2), M151-N136,0)</f>
        <v>0</v>
      </c>
      <c r="O151" s="114">
        <f>IF(AND(O$12&gt;=Dropdowns!$E$1, O$12&lt;=Dropdowns!$E$2), N151-O136,0)</f>
        <v>0</v>
      </c>
      <c r="P151" s="114">
        <f>IF(AND(P$12&gt;=Dropdowns!$E$1, P$12&lt;=Dropdowns!$E$2), O151-P136,0)</f>
        <v>0</v>
      </c>
      <c r="Q151" s="114">
        <f>IF(AND(Q$12&gt;=Dropdowns!$E$1, Q$12&lt;=Dropdowns!$E$2), P151-Q136,0)</f>
        <v>0</v>
      </c>
      <c r="R151" s="114">
        <f>IF(AND(R$12&gt;=Dropdowns!$E$1, R$12&lt;=Dropdowns!$E$2), Q151-R136,0)</f>
        <v>0</v>
      </c>
      <c r="S151" s="114">
        <f>IF(AND(S$12&gt;=Dropdowns!$E$1, S$12&lt;=Dropdowns!$E$2), R151-S136,0)</f>
        <v>0</v>
      </c>
      <c r="T151" s="114">
        <f>IF(AND(T$12&gt;=Dropdowns!$E$1, T$12&lt;=Dropdowns!$E$2), S151-T136,0)</f>
        <v>0</v>
      </c>
      <c r="U151" s="114">
        <f>IF(AND(U$12&gt;=Dropdowns!$E$1, U$12&lt;=Dropdowns!$E$2), T151-U136,0)</f>
        <v>0</v>
      </c>
      <c r="V151" s="114">
        <f>IF(AND(V$12&gt;=Dropdowns!$E$1, V$12&lt;=Dropdowns!$E$2), U151-V136,0)</f>
        <v>0</v>
      </c>
      <c r="W151" s="114">
        <f>IF(AND(W$12&gt;=Dropdowns!$E$1, W$12&lt;=Dropdowns!$E$2), V151-W136,0)</f>
        <v>0</v>
      </c>
      <c r="X151" s="114">
        <f>IF(AND(X$12&gt;=Dropdowns!$E$1, X$12&lt;=Dropdowns!$E$2), W151-X136,0)</f>
        <v>0</v>
      </c>
      <c r="Y151" s="114">
        <f>IF(AND(Y$12&gt;=Dropdowns!$E$1, Y$12&lt;=Dropdowns!$E$2), X151-Y136,0)</f>
        <v>0</v>
      </c>
      <c r="Z151" s="114">
        <f>IF(AND(Z$12&gt;=Dropdowns!$E$1, Z$12&lt;=Dropdowns!$E$2), Y151-Z136,0)</f>
        <v>0</v>
      </c>
      <c r="AA151" s="114">
        <f>IF(AND(AA$12&gt;=Dropdowns!$E$1, AA$12&lt;=Dropdowns!$E$2), Z151-AA136,0)</f>
        <v>0</v>
      </c>
      <c r="AB151" s="114">
        <f>IF(AND(AB$12&gt;=Dropdowns!$E$1, AB$12&lt;=Dropdowns!$E$2), AA151-AB136,0)</f>
        <v>0</v>
      </c>
      <c r="AC151" s="114">
        <f>IF(AND(AC$12&gt;=Dropdowns!$E$1, AC$12&lt;=Dropdowns!$E$2), AB151-AC136,0)</f>
        <v>0</v>
      </c>
      <c r="AD151" s="114">
        <f>IF(AND(AD$12&gt;=Dropdowns!$E$1, AD$12&lt;=Dropdowns!$E$2), AC151-AD136,0)</f>
        <v>0</v>
      </c>
      <c r="AE151" s="114">
        <f>IF(AND(AE$12&gt;=Dropdowns!$E$1, AE$12&lt;=Dropdowns!$E$2), AD151-AE136,0)</f>
        <v>0</v>
      </c>
      <c r="AF151" s="114">
        <f>IF(AND(AF$12&gt;=Dropdowns!$E$1, AF$12&lt;=Dropdowns!$E$2), AE151-AF136,0)</f>
        <v>0</v>
      </c>
      <c r="AG151" s="114">
        <f>IF(AND(AG$12&gt;=Dropdowns!$E$1, AG$12&lt;=Dropdowns!$E$2), AF151-AG136,0)</f>
        <v>0</v>
      </c>
      <c r="AH151" s="114">
        <f>IF(AND(AH$12&gt;=Dropdowns!$E$1, AH$12&lt;=Dropdowns!$E$2), AG151-AH136,0)</f>
        <v>0</v>
      </c>
      <c r="AI151" s="179"/>
    </row>
    <row r="152" spans="2:35" ht="13.5" thickBot="1" x14ac:dyDescent="0.25">
      <c r="B152" s="128" t="str">
        <f>'Summary TC'!B152</f>
        <v>Is a Corrective Action Plan needed?</v>
      </c>
      <c r="C152" s="173"/>
      <c r="D152" s="128"/>
      <c r="E152" s="180" t="str">
        <f>IF(E151&gt;E149,"CAP Needed"," ")</f>
        <v xml:space="preserve"> </v>
      </c>
      <c r="F152" s="180" t="str">
        <f>IF(F151&gt;F149,"CAP Needed"," ")</f>
        <v xml:space="preserve"> </v>
      </c>
      <c r="G152" s="180" t="str">
        <f>IF(G151&gt;G149,"CAP Needed"," ")</f>
        <v xml:space="preserve"> </v>
      </c>
      <c r="H152" s="180" t="str">
        <f>IF(H151&gt;H149,"CAP Needed"," ")</f>
        <v xml:space="preserve"> </v>
      </c>
      <c r="I152" s="180" t="str">
        <f>IF(I151&gt;I149,"CAP Needed"," ")</f>
        <v xml:space="preserve"> </v>
      </c>
      <c r="J152" s="180" t="str">
        <f t="shared" ref="J152:AC152" si="64">IF(J151&gt;J149,"CAP Needed"," ")</f>
        <v xml:space="preserve"> </v>
      </c>
      <c r="K152" s="180" t="str">
        <f t="shared" si="64"/>
        <v xml:space="preserve"> </v>
      </c>
      <c r="L152" s="180" t="str">
        <f t="shared" si="64"/>
        <v xml:space="preserve"> </v>
      </c>
      <c r="M152" s="180" t="str">
        <f t="shared" si="64"/>
        <v xml:space="preserve"> </v>
      </c>
      <c r="N152" s="180" t="str">
        <f t="shared" si="64"/>
        <v xml:space="preserve"> </v>
      </c>
      <c r="O152" s="180" t="str">
        <f t="shared" si="64"/>
        <v xml:space="preserve"> </v>
      </c>
      <c r="P152" s="180" t="str">
        <f t="shared" si="64"/>
        <v xml:space="preserve"> </v>
      </c>
      <c r="Q152" s="180" t="str">
        <f t="shared" si="64"/>
        <v xml:space="preserve"> </v>
      </c>
      <c r="R152" s="180" t="str">
        <f t="shared" si="64"/>
        <v xml:space="preserve"> </v>
      </c>
      <c r="S152" s="180" t="str">
        <f t="shared" si="64"/>
        <v xml:space="preserve"> </v>
      </c>
      <c r="T152" s="180" t="str">
        <f t="shared" si="64"/>
        <v xml:space="preserve"> </v>
      </c>
      <c r="U152" s="180" t="str">
        <f t="shared" si="64"/>
        <v xml:space="preserve"> </v>
      </c>
      <c r="V152" s="180" t="str">
        <f t="shared" si="64"/>
        <v xml:space="preserve"> </v>
      </c>
      <c r="W152" s="180" t="str">
        <f t="shared" si="64"/>
        <v xml:space="preserve"> </v>
      </c>
      <c r="X152" s="180" t="str">
        <f t="shared" si="64"/>
        <v xml:space="preserve"> </v>
      </c>
      <c r="Y152" s="180" t="str">
        <f t="shared" si="64"/>
        <v xml:space="preserve"> </v>
      </c>
      <c r="Z152" s="180" t="str">
        <f t="shared" si="64"/>
        <v xml:space="preserve"> </v>
      </c>
      <c r="AA152" s="180" t="str">
        <f t="shared" si="64"/>
        <v xml:space="preserve"> </v>
      </c>
      <c r="AB152" s="180" t="str">
        <f t="shared" si="64"/>
        <v xml:space="preserve"> </v>
      </c>
      <c r="AC152" s="180" t="str">
        <f t="shared" si="64"/>
        <v xml:space="preserve"> </v>
      </c>
      <c r="AD152" s="180" t="str">
        <f t="shared" ref="AD152:AH152" si="65">IF(AD151&gt;AD149,"CAP Needed"," ")</f>
        <v xml:space="preserve"> </v>
      </c>
      <c r="AE152" s="180" t="str">
        <f t="shared" si="65"/>
        <v xml:space="preserve"> </v>
      </c>
      <c r="AF152" s="180" t="str">
        <f t="shared" si="65"/>
        <v xml:space="preserve"> </v>
      </c>
      <c r="AG152" s="180" t="str">
        <f t="shared" si="65"/>
        <v xml:space="preserve"> </v>
      </c>
      <c r="AH152" s="180" t="str">
        <f t="shared" si="65"/>
        <v xml:space="preserve"> </v>
      </c>
      <c r="AI152" s="128"/>
    </row>
    <row r="153" spans="2:35" x14ac:dyDescent="0.2">
      <c r="B153" s="18">
        <f>'Summary TC'!B153</f>
        <v>0</v>
      </c>
    </row>
    <row r="154" spans="2:35" x14ac:dyDescent="0.2">
      <c r="B154" s="18">
        <f>'Summary TC'!B154</f>
        <v>0</v>
      </c>
    </row>
    <row r="155" spans="2:35" x14ac:dyDescent="0.2">
      <c r="B155" s="18">
        <f>'Summary TC'!B155</f>
        <v>0</v>
      </c>
    </row>
    <row r="156" spans="2:35" x14ac:dyDescent="0.2">
      <c r="B156" s="18" t="str">
        <f>'Summary TC'!B156</f>
        <v>HYPOTHETICALS TEST 1</v>
      </c>
      <c r="D156" s="244"/>
    </row>
    <row r="157" spans="2:35" x14ac:dyDescent="0.2">
      <c r="B157" s="18">
        <f>'Summary TC'!B157</f>
        <v>0</v>
      </c>
    </row>
    <row r="158" spans="2:35" ht="13.5" thickBot="1" x14ac:dyDescent="0.25">
      <c r="B158" s="18" t="str">
        <f>'Summary TC'!B158</f>
        <v>Without-Waiver Total Expenditures</v>
      </c>
      <c r="C158" s="222"/>
      <c r="D158" s="166"/>
    </row>
    <row r="159" spans="2:35" x14ac:dyDescent="0.2">
      <c r="B159" s="27">
        <f>'Summary TC'!B159</f>
        <v>0</v>
      </c>
      <c r="C159" s="27">
        <f>'Summary TC'!C159</f>
        <v>0</v>
      </c>
      <c r="D159" s="167"/>
      <c r="E159" s="50" t="s">
        <v>0</v>
      </c>
      <c r="F159" s="167"/>
      <c r="G159" s="4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c r="AG159" s="167"/>
      <c r="AH159" s="167"/>
      <c r="AI159" s="65"/>
    </row>
    <row r="160" spans="2:35" ht="13.5" thickBot="1" x14ac:dyDescent="0.25">
      <c r="B160" s="25">
        <f>'Summary TC'!B160</f>
        <v>0</v>
      </c>
      <c r="C160" s="25">
        <f>'Summary TC'!C160</f>
        <v>0</v>
      </c>
      <c r="D160" s="144"/>
      <c r="E160" s="63">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2" t="s">
        <v>1</v>
      </c>
    </row>
    <row r="161" spans="2:35" x14ac:dyDescent="0.2">
      <c r="B161" s="25" t="str">
        <f>'Summary TC'!B161</f>
        <v>Hypothetical 1 Per Capita</v>
      </c>
      <c r="C161" s="25">
        <f>'Summary TC'!C161</f>
        <v>0</v>
      </c>
      <c r="D161" s="262"/>
      <c r="E161" s="181"/>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367"/>
      <c r="AI161" s="367"/>
    </row>
    <row r="162" spans="2:35" x14ac:dyDescent="0.2">
      <c r="B162" s="25" t="str">
        <f>'Summary TC'!B162</f>
        <v xml:space="preserve">New Adult Group </v>
      </c>
      <c r="C162" s="25">
        <f>'Summary TC'!C162</f>
        <v>1</v>
      </c>
      <c r="D162" s="5" t="s">
        <v>20</v>
      </c>
      <c r="E162" s="113">
        <f>E163*E164</f>
        <v>355043264.14999998</v>
      </c>
      <c r="F162" s="114">
        <f t="shared" ref="F162:AC162" si="66">F163*F164</f>
        <v>563660686.83000004</v>
      </c>
      <c r="G162" s="114">
        <f t="shared" si="66"/>
        <v>691220435.56000006</v>
      </c>
      <c r="H162" s="114">
        <f t="shared" si="66"/>
        <v>698472391.3499999</v>
      </c>
      <c r="I162" s="114">
        <f t="shared" si="66"/>
        <v>693551711.71000004</v>
      </c>
      <c r="J162" s="114">
        <f t="shared" si="66"/>
        <v>0</v>
      </c>
      <c r="K162" s="114">
        <f t="shared" si="66"/>
        <v>0</v>
      </c>
      <c r="L162" s="114">
        <f t="shared" si="66"/>
        <v>0</v>
      </c>
      <c r="M162" s="114">
        <f t="shared" si="66"/>
        <v>0</v>
      </c>
      <c r="N162" s="114">
        <f t="shared" si="66"/>
        <v>0</v>
      </c>
      <c r="O162" s="114">
        <f t="shared" si="66"/>
        <v>0</v>
      </c>
      <c r="P162" s="114">
        <f t="shared" si="66"/>
        <v>0</v>
      </c>
      <c r="Q162" s="114">
        <f t="shared" si="66"/>
        <v>0</v>
      </c>
      <c r="R162" s="114">
        <f t="shared" si="66"/>
        <v>0</v>
      </c>
      <c r="S162" s="114">
        <f t="shared" si="66"/>
        <v>0</v>
      </c>
      <c r="T162" s="114">
        <f t="shared" si="66"/>
        <v>0</v>
      </c>
      <c r="U162" s="114">
        <f t="shared" si="66"/>
        <v>0</v>
      </c>
      <c r="V162" s="114">
        <f t="shared" si="66"/>
        <v>0</v>
      </c>
      <c r="W162" s="114">
        <f t="shared" si="66"/>
        <v>0</v>
      </c>
      <c r="X162" s="114">
        <f t="shared" si="66"/>
        <v>0</v>
      </c>
      <c r="Y162" s="114">
        <f t="shared" si="66"/>
        <v>0</v>
      </c>
      <c r="Z162" s="114">
        <f t="shared" si="66"/>
        <v>0</v>
      </c>
      <c r="AA162" s="114">
        <f t="shared" si="66"/>
        <v>0</v>
      </c>
      <c r="AB162" s="114">
        <f t="shared" si="66"/>
        <v>0</v>
      </c>
      <c r="AC162" s="114">
        <f t="shared" si="66"/>
        <v>0</v>
      </c>
      <c r="AD162" s="114">
        <f t="shared" ref="AD162:AH162" si="67">AD163*AD164</f>
        <v>0</v>
      </c>
      <c r="AE162" s="114">
        <f t="shared" si="67"/>
        <v>0</v>
      </c>
      <c r="AF162" s="114">
        <f t="shared" si="67"/>
        <v>0</v>
      </c>
      <c r="AG162" s="114">
        <f t="shared" si="67"/>
        <v>0</v>
      </c>
      <c r="AH162" s="347">
        <f t="shared" si="67"/>
        <v>0</v>
      </c>
      <c r="AI162" s="368"/>
    </row>
    <row r="163" spans="2:35" s="153" customFormat="1" x14ac:dyDescent="0.2">
      <c r="B163" s="25" t="str">
        <f>'Summary TC'!B163</f>
        <v/>
      </c>
      <c r="C163" s="25">
        <f>'Summary TC'!C163</f>
        <v>0</v>
      </c>
      <c r="D163" s="263" t="s">
        <v>21</v>
      </c>
      <c r="E163" s="85">
        <f>SUMIF('WOW PMPM &amp; Agg'!$B$42:$B$50,SummaryTC_AP!$B162,'WOW PMPM &amp; Agg'!D$42:D$50)</f>
        <v>532.79</v>
      </c>
      <c r="F163" s="86">
        <f>SUMIF('WOW PMPM &amp; Agg'!$B$42:$B$50,SummaryTC_AP!$B162,'WOW PMPM &amp; Agg'!E$42:E$50)</f>
        <v>554.37</v>
      </c>
      <c r="G163" s="86">
        <f>SUMIF('WOW PMPM &amp; Agg'!$B$42:$B$50,SummaryTC_AP!$B162,'WOW PMPM &amp; Agg'!F$42:F$50)</f>
        <v>577.37</v>
      </c>
      <c r="H163" s="86">
        <f>SUMIF('WOW PMPM &amp; Agg'!$B$42:$B$50,SummaryTC_AP!$B162,'WOW PMPM &amp; Agg'!G$42:G$50)</f>
        <v>601.04999999999995</v>
      </c>
      <c r="I163" s="86">
        <f>SUMIF('WOW PMPM &amp; Agg'!$B$42:$B$50,SummaryTC_AP!$B162,'WOW PMPM &amp; Agg'!H$42:H$50)</f>
        <v>625.69000000000005</v>
      </c>
      <c r="J163" s="86">
        <f>SUMIF('WOW PMPM &amp; Agg'!$B$42:$B$50,SummaryTC_AP!$B162,'WOW PMPM &amp; Agg'!I$42:I$50)</f>
        <v>0</v>
      </c>
      <c r="K163" s="86">
        <f>SUMIF('WOW PMPM &amp; Agg'!$B$42:$B$50,SummaryTC_AP!$B162,'WOW PMPM &amp; Agg'!J$42:J$50)</f>
        <v>0</v>
      </c>
      <c r="L163" s="86">
        <f>SUMIF('WOW PMPM &amp; Agg'!$B$42:$B$50,SummaryTC_AP!$B162,'WOW PMPM &amp; Agg'!K$42:K$50)</f>
        <v>0</v>
      </c>
      <c r="M163" s="86">
        <f>SUMIF('WOW PMPM &amp; Agg'!$B$42:$B$50,SummaryTC_AP!$B162,'WOW PMPM &amp; Agg'!L$42:L$50)</f>
        <v>0</v>
      </c>
      <c r="N163" s="86">
        <f>SUMIF('WOW PMPM &amp; Agg'!$B$42:$B$50,SummaryTC_AP!$B162,'WOW PMPM &amp; Agg'!M$42:M$50)</f>
        <v>0</v>
      </c>
      <c r="O163" s="86">
        <f>SUMIF('WOW PMPM &amp; Agg'!$B$42:$B$50,SummaryTC_AP!$B162,'WOW PMPM &amp; Agg'!N$42:N$50)</f>
        <v>0</v>
      </c>
      <c r="P163" s="86">
        <f>SUMIF('WOW PMPM &amp; Agg'!$B$42:$B$50,SummaryTC_AP!$B162,'WOW PMPM &amp; Agg'!O$42:O$50)</f>
        <v>0</v>
      </c>
      <c r="Q163" s="86">
        <f>SUMIF('WOW PMPM &amp; Agg'!$B$42:$B$50,SummaryTC_AP!$B162,'WOW PMPM &amp; Agg'!P$42:P$50)</f>
        <v>0</v>
      </c>
      <c r="R163" s="86">
        <f>SUMIF('WOW PMPM &amp; Agg'!$B$42:$B$50,SummaryTC_AP!$B162,'WOW PMPM &amp; Agg'!Q$42:Q$50)</f>
        <v>0</v>
      </c>
      <c r="S163" s="86">
        <f>SUMIF('WOW PMPM &amp; Agg'!$B$42:$B$50,SummaryTC_AP!$B162,'WOW PMPM &amp; Agg'!R$42:R$50)</f>
        <v>0</v>
      </c>
      <c r="T163" s="86">
        <f>SUMIF('WOW PMPM &amp; Agg'!$B$42:$B$50,SummaryTC_AP!$B162,'WOW PMPM &amp; Agg'!S$42:S$50)</f>
        <v>0</v>
      </c>
      <c r="U163" s="86">
        <f>SUMIF('WOW PMPM &amp; Agg'!$B$42:$B$50,SummaryTC_AP!$B162,'WOW PMPM &amp; Agg'!T$42:T$50)</f>
        <v>0</v>
      </c>
      <c r="V163" s="86">
        <f>SUMIF('WOW PMPM &amp; Agg'!$B$42:$B$50,SummaryTC_AP!$B162,'WOW PMPM &amp; Agg'!U$42:U$50)</f>
        <v>0</v>
      </c>
      <c r="W163" s="86">
        <f>SUMIF('WOW PMPM &amp; Agg'!$B$42:$B$50,SummaryTC_AP!$B162,'WOW PMPM &amp; Agg'!V$42:V$50)</f>
        <v>0</v>
      </c>
      <c r="X163" s="86">
        <f>SUMIF('WOW PMPM &amp; Agg'!$B$42:$B$50,SummaryTC_AP!$B162,'WOW PMPM &amp; Agg'!W$42:W$50)</f>
        <v>0</v>
      </c>
      <c r="Y163" s="86">
        <f>SUMIF('WOW PMPM &amp; Agg'!$B$42:$B$50,SummaryTC_AP!$B162,'WOW PMPM &amp; Agg'!X$42:X$50)</f>
        <v>0</v>
      </c>
      <c r="Z163" s="86">
        <f>SUMIF('WOW PMPM &amp; Agg'!$B$42:$B$50,SummaryTC_AP!$B162,'WOW PMPM &amp; Agg'!Y$42:Y$50)</f>
        <v>0</v>
      </c>
      <c r="AA163" s="86">
        <f>SUMIF('WOW PMPM &amp; Agg'!$B$42:$B$50,SummaryTC_AP!$B162,'WOW PMPM &amp; Agg'!Z$42:Z$50)</f>
        <v>0</v>
      </c>
      <c r="AB163" s="86">
        <f>SUMIF('WOW PMPM &amp; Agg'!$B$42:$B$50,SummaryTC_AP!$B162,'WOW PMPM &amp; Agg'!AA$42:AA$50)</f>
        <v>0</v>
      </c>
      <c r="AC163" s="86">
        <f>SUMIF('WOW PMPM &amp; Agg'!$B$42:$B$50,SummaryTC_AP!$B162,'WOW PMPM &amp; Agg'!AB$42:AB$50)</f>
        <v>0</v>
      </c>
      <c r="AD163" s="86">
        <f>SUMIF('WOW PMPM &amp; Agg'!$B$42:$B$50,SummaryTC_AP!$B162,'WOW PMPM &amp; Agg'!AC$42:AC$50)</f>
        <v>0</v>
      </c>
      <c r="AE163" s="86">
        <f>SUMIF('WOW PMPM &amp; Agg'!$B$42:$B$50,SummaryTC_AP!$B162,'WOW PMPM &amp; Agg'!AD$42:AD$50)</f>
        <v>0</v>
      </c>
      <c r="AF163" s="86">
        <f>SUMIF('WOW PMPM &amp; Agg'!$B$42:$B$50,SummaryTC_AP!$B162,'WOW PMPM &amp; Agg'!AE$42:AE$50)</f>
        <v>0</v>
      </c>
      <c r="AG163" s="86">
        <f>SUMIF('WOW PMPM &amp; Agg'!$B$42:$B$50,SummaryTC_AP!$B162,'WOW PMPM &amp; Agg'!AF$42:AF$50)</f>
        <v>0</v>
      </c>
      <c r="AH163" s="313">
        <f>SUMIF('WOW PMPM &amp; Agg'!$B$42:$B$50,SummaryTC_AP!$B162,'WOW PMPM &amp; Agg'!AG$42:AG$50)</f>
        <v>0</v>
      </c>
      <c r="AI163" s="369"/>
    </row>
    <row r="164" spans="2:35" x14ac:dyDescent="0.2">
      <c r="B164" s="25" t="str">
        <f>'Summary TC'!B164</f>
        <v/>
      </c>
      <c r="C164" s="25">
        <f>'Summary TC'!C164</f>
        <v>0</v>
      </c>
      <c r="D164" s="5" t="s">
        <v>22</v>
      </c>
      <c r="E164" s="403">
        <f>SUMIF('MemMon Total'!$B$24:$B$27,SummaryTC_AP!$B162,'MemMon Total'!D$24:D$27)</f>
        <v>666385</v>
      </c>
      <c r="F164" s="404">
        <f>SUMIF('MemMon Total'!$B$24:$B$27,SummaryTC_AP!$B162,'MemMon Total'!E$24:E$27)</f>
        <v>1016759</v>
      </c>
      <c r="G164" s="404">
        <f>SUMIF('MemMon Total'!$B$24:$B$27,SummaryTC_AP!$B162,'MemMon Total'!F$24:F$27)</f>
        <v>1197188</v>
      </c>
      <c r="H164" s="404">
        <f>SUMIF('MemMon Total'!$B$24:$B$27,SummaryTC_AP!$B162,'MemMon Total'!G$24:G$27)</f>
        <v>1162087</v>
      </c>
      <c r="I164" s="404">
        <f>SUMIF('MemMon Total'!$B$24:$B$27,SummaryTC_AP!$B162,'MemMon Total'!H$24:H$27)</f>
        <v>1108459</v>
      </c>
      <c r="J164" s="404">
        <f>SUMIF('MemMon Total'!$B$24:$B$27,SummaryTC_AP!$B162,'MemMon Total'!I$24:I$27)</f>
        <v>0</v>
      </c>
      <c r="K164" s="404">
        <f>SUMIF('MemMon Total'!$B$24:$B$27,SummaryTC_AP!$B162,'MemMon Total'!J$24:J$27)</f>
        <v>0</v>
      </c>
      <c r="L164" s="404">
        <f>SUMIF('MemMon Total'!$B$24:$B$27,SummaryTC_AP!$B162,'MemMon Total'!K$24:K$27)</f>
        <v>0</v>
      </c>
      <c r="M164" s="404">
        <f>SUMIF('MemMon Total'!$B$24:$B$27,SummaryTC_AP!$B162,'MemMon Total'!L$24:L$27)</f>
        <v>0</v>
      </c>
      <c r="N164" s="404">
        <f>SUMIF('MemMon Total'!$B$24:$B$27,SummaryTC_AP!$B162,'MemMon Total'!M$24:M$27)</f>
        <v>0</v>
      </c>
      <c r="O164" s="404">
        <f>SUMIF('MemMon Total'!$B$24:$B$27,SummaryTC_AP!$B162,'MemMon Total'!N$24:N$27)</f>
        <v>0</v>
      </c>
      <c r="P164" s="404">
        <f>SUMIF('MemMon Total'!$B$24:$B$27,SummaryTC_AP!$B162,'MemMon Total'!O$24:O$27)</f>
        <v>0</v>
      </c>
      <c r="Q164" s="404">
        <f>SUMIF('MemMon Total'!$B$24:$B$27,SummaryTC_AP!$B162,'MemMon Total'!P$24:P$27)</f>
        <v>0</v>
      </c>
      <c r="R164" s="404">
        <f>SUMIF('MemMon Total'!$B$24:$B$27,SummaryTC_AP!$B162,'MemMon Total'!Q$24:Q$27)</f>
        <v>0</v>
      </c>
      <c r="S164" s="404">
        <f>SUMIF('MemMon Total'!$B$24:$B$27,SummaryTC_AP!$B162,'MemMon Total'!R$24:R$27)</f>
        <v>0</v>
      </c>
      <c r="T164" s="404">
        <f>SUMIF('MemMon Total'!$B$24:$B$27,SummaryTC_AP!$B162,'MemMon Total'!S$24:S$27)</f>
        <v>0</v>
      </c>
      <c r="U164" s="404">
        <f>SUMIF('MemMon Total'!$B$24:$B$27,SummaryTC_AP!$B162,'MemMon Total'!T$24:T$27)</f>
        <v>0</v>
      </c>
      <c r="V164" s="404">
        <f>SUMIF('MemMon Total'!$B$24:$B$27,SummaryTC_AP!$B162,'MemMon Total'!U$24:U$27)</f>
        <v>0</v>
      </c>
      <c r="W164" s="404">
        <f>SUMIF('MemMon Total'!$B$24:$B$27,SummaryTC_AP!$B162,'MemMon Total'!V$24:V$27)</f>
        <v>0</v>
      </c>
      <c r="X164" s="404">
        <f>SUMIF('MemMon Total'!$B$24:$B$27,SummaryTC_AP!$B162,'MemMon Total'!W$24:W$27)</f>
        <v>0</v>
      </c>
      <c r="Y164" s="404">
        <f>SUMIF('MemMon Total'!$B$24:$B$27,SummaryTC_AP!$B162,'MemMon Total'!X$24:X$27)</f>
        <v>0</v>
      </c>
      <c r="Z164" s="404">
        <f>SUMIF('MemMon Total'!$B$24:$B$27,SummaryTC_AP!$B162,'MemMon Total'!Y$24:Y$27)</f>
        <v>0</v>
      </c>
      <c r="AA164" s="404">
        <f>SUMIF('MemMon Total'!$B$24:$B$27,SummaryTC_AP!$B162,'MemMon Total'!Z$24:Z$27)</f>
        <v>0</v>
      </c>
      <c r="AB164" s="404">
        <f>SUMIF('MemMon Total'!$B$24:$B$27,SummaryTC_AP!$B162,'MemMon Total'!AA$24:AA$27)</f>
        <v>0</v>
      </c>
      <c r="AC164" s="404">
        <f>SUMIF('MemMon Total'!$B$24:$B$27,SummaryTC_AP!$B162,'MemMon Total'!AB$24:AB$27)</f>
        <v>0</v>
      </c>
      <c r="AD164" s="404">
        <f>SUMIF('MemMon Total'!$B$24:$B$27,SummaryTC_AP!$B162,'MemMon Total'!AC$24:AC$27)</f>
        <v>0</v>
      </c>
      <c r="AE164" s="404">
        <f>SUMIF('MemMon Total'!$B$24:$B$27,SummaryTC_AP!$B162,'MemMon Total'!AD$24:AD$27)</f>
        <v>0</v>
      </c>
      <c r="AF164" s="404">
        <f>SUMIF('MemMon Total'!$B$24:$B$27,SummaryTC_AP!$B162,'MemMon Total'!AE$24:AE$27)</f>
        <v>0</v>
      </c>
      <c r="AG164" s="404">
        <f>SUMIF('MemMon Total'!$B$24:$B$27,SummaryTC_AP!$B162,'MemMon Total'!AF$24:AF$27)</f>
        <v>0</v>
      </c>
      <c r="AH164" s="405">
        <f>SUMIF('MemMon Total'!$B$24:$B$27,SummaryTC_AP!$B162,'MemMon Total'!AG$24:AG$27)</f>
        <v>0</v>
      </c>
      <c r="AI164" s="368"/>
    </row>
    <row r="165" spans="2:35" x14ac:dyDescent="0.2">
      <c r="B165" s="25">
        <f>'Summary TC'!B165</f>
        <v>0</v>
      </c>
      <c r="C165" s="25">
        <f>'Summary TC'!C165</f>
        <v>0</v>
      </c>
      <c r="D165" s="5"/>
      <c r="E165" s="129"/>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351"/>
      <c r="AI165" s="368"/>
    </row>
    <row r="166" spans="2:35" x14ac:dyDescent="0.2">
      <c r="B166" s="25" t="str">
        <f>'Summary TC'!B166</f>
        <v/>
      </c>
      <c r="C166" s="25">
        <f>'Summary TC'!C166</f>
        <v>0</v>
      </c>
      <c r="D166" s="5" t="s">
        <v>20</v>
      </c>
      <c r="E166" s="113">
        <f>E167*E168</f>
        <v>0</v>
      </c>
      <c r="F166" s="114">
        <f t="shared" ref="F166:AC166" si="68">F167*F168</f>
        <v>0</v>
      </c>
      <c r="G166" s="114">
        <f t="shared" si="68"/>
        <v>0</v>
      </c>
      <c r="H166" s="114">
        <f t="shared" si="68"/>
        <v>0</v>
      </c>
      <c r="I166" s="114">
        <f t="shared" si="68"/>
        <v>0</v>
      </c>
      <c r="J166" s="114">
        <f t="shared" si="68"/>
        <v>0</v>
      </c>
      <c r="K166" s="114">
        <f t="shared" si="68"/>
        <v>0</v>
      </c>
      <c r="L166" s="114">
        <f t="shared" si="68"/>
        <v>0</v>
      </c>
      <c r="M166" s="114">
        <f t="shared" si="68"/>
        <v>0</v>
      </c>
      <c r="N166" s="114">
        <f t="shared" si="68"/>
        <v>0</v>
      </c>
      <c r="O166" s="114">
        <f t="shared" si="68"/>
        <v>0</v>
      </c>
      <c r="P166" s="114">
        <f t="shared" si="68"/>
        <v>0</v>
      </c>
      <c r="Q166" s="114">
        <f t="shared" si="68"/>
        <v>0</v>
      </c>
      <c r="R166" s="114">
        <f t="shared" si="68"/>
        <v>0</v>
      </c>
      <c r="S166" s="114">
        <f t="shared" si="68"/>
        <v>0</v>
      </c>
      <c r="T166" s="114">
        <f t="shared" si="68"/>
        <v>0</v>
      </c>
      <c r="U166" s="114">
        <f t="shared" si="68"/>
        <v>0</v>
      </c>
      <c r="V166" s="114">
        <f t="shared" si="68"/>
        <v>0</v>
      </c>
      <c r="W166" s="114">
        <f t="shared" si="68"/>
        <v>0</v>
      </c>
      <c r="X166" s="114">
        <f t="shared" si="68"/>
        <v>0</v>
      </c>
      <c r="Y166" s="114">
        <f t="shared" si="68"/>
        <v>0</v>
      </c>
      <c r="Z166" s="114">
        <f t="shared" si="68"/>
        <v>0</v>
      </c>
      <c r="AA166" s="114">
        <f t="shared" si="68"/>
        <v>0</v>
      </c>
      <c r="AB166" s="114">
        <f t="shared" si="68"/>
        <v>0</v>
      </c>
      <c r="AC166" s="114">
        <f t="shared" si="68"/>
        <v>0</v>
      </c>
      <c r="AD166" s="114">
        <f t="shared" ref="AD166:AH166" si="69">AD167*AD168</f>
        <v>0</v>
      </c>
      <c r="AE166" s="114">
        <f t="shared" si="69"/>
        <v>0</v>
      </c>
      <c r="AF166" s="114">
        <f t="shared" si="69"/>
        <v>0</v>
      </c>
      <c r="AG166" s="114">
        <f t="shared" si="69"/>
        <v>0</v>
      </c>
      <c r="AH166" s="347">
        <f t="shared" si="69"/>
        <v>0</v>
      </c>
      <c r="AI166" s="368"/>
    </row>
    <row r="167" spans="2:35" s="153" customFormat="1" x14ac:dyDescent="0.2">
      <c r="B167" s="25">
        <f>'Summary TC'!B167</f>
        <v>0</v>
      </c>
      <c r="C167" s="25">
        <f>'Summary TC'!C167</f>
        <v>0</v>
      </c>
      <c r="D167" s="263" t="s">
        <v>21</v>
      </c>
      <c r="E167" s="85">
        <f>SUMIF('WOW PMPM &amp; Agg'!$B$42:$B$50,SummaryTC_AP!$B166,'WOW PMPM &amp; Agg'!D$42:D$50)</f>
        <v>0</v>
      </c>
      <c r="F167" s="86">
        <f>SUMIF('WOW PMPM &amp; Agg'!$B$42:$B$50,SummaryTC_AP!$B166,'WOW PMPM &amp; Agg'!E$42:E$50)</f>
        <v>0</v>
      </c>
      <c r="G167" s="86">
        <f>SUMIF('WOW PMPM &amp; Agg'!$B$42:$B$50,SummaryTC_AP!$B166,'WOW PMPM &amp; Agg'!F$42:F$50)</f>
        <v>0</v>
      </c>
      <c r="H167" s="86">
        <f>SUMIF('WOW PMPM &amp; Agg'!$B$42:$B$50,SummaryTC_AP!$B166,'WOW PMPM &amp; Agg'!G$42:G$50)</f>
        <v>0</v>
      </c>
      <c r="I167" s="86">
        <f>SUMIF('WOW PMPM &amp; Agg'!$B$42:$B$50,SummaryTC_AP!$B166,'WOW PMPM &amp; Agg'!H$42:H$50)</f>
        <v>0</v>
      </c>
      <c r="J167" s="86">
        <f>SUMIF('WOW PMPM &amp; Agg'!$B$42:$B$50,SummaryTC_AP!$B166,'WOW PMPM &amp; Agg'!I$42:I$50)</f>
        <v>0</v>
      </c>
      <c r="K167" s="86">
        <f>SUMIF('WOW PMPM &amp; Agg'!$B$42:$B$50,SummaryTC_AP!$B166,'WOW PMPM &amp; Agg'!J$42:J$50)</f>
        <v>0</v>
      </c>
      <c r="L167" s="86">
        <f>SUMIF('WOW PMPM &amp; Agg'!$B$42:$B$50,SummaryTC_AP!$B166,'WOW PMPM &amp; Agg'!K$42:K$50)</f>
        <v>0</v>
      </c>
      <c r="M167" s="86">
        <f>SUMIF('WOW PMPM &amp; Agg'!$B$42:$B$50,SummaryTC_AP!$B166,'WOW PMPM &amp; Agg'!L$42:L$50)</f>
        <v>0</v>
      </c>
      <c r="N167" s="86">
        <f>SUMIF('WOW PMPM &amp; Agg'!$B$42:$B$50,SummaryTC_AP!$B166,'WOW PMPM &amp; Agg'!M$42:M$50)</f>
        <v>0</v>
      </c>
      <c r="O167" s="86">
        <f>SUMIF('WOW PMPM &amp; Agg'!$B$42:$B$50,SummaryTC_AP!$B166,'WOW PMPM &amp; Agg'!N$42:N$50)</f>
        <v>0</v>
      </c>
      <c r="P167" s="86">
        <f>SUMIF('WOW PMPM &amp; Agg'!$B$42:$B$50,SummaryTC_AP!$B166,'WOW PMPM &amp; Agg'!O$42:O$50)</f>
        <v>0</v>
      </c>
      <c r="Q167" s="86">
        <f>SUMIF('WOW PMPM &amp; Agg'!$B$42:$B$50,SummaryTC_AP!$B166,'WOW PMPM &amp; Agg'!P$42:P$50)</f>
        <v>0</v>
      </c>
      <c r="R167" s="86">
        <f>SUMIF('WOW PMPM &amp; Agg'!$B$42:$B$50,SummaryTC_AP!$B166,'WOW PMPM &amp; Agg'!Q$42:Q$50)</f>
        <v>0</v>
      </c>
      <c r="S167" s="86">
        <f>SUMIF('WOW PMPM &amp; Agg'!$B$42:$B$50,SummaryTC_AP!$B166,'WOW PMPM &amp; Agg'!R$42:R$50)</f>
        <v>0</v>
      </c>
      <c r="T167" s="86">
        <f>SUMIF('WOW PMPM &amp; Agg'!$B$42:$B$50,SummaryTC_AP!$B166,'WOW PMPM &amp; Agg'!S$42:S$50)</f>
        <v>0</v>
      </c>
      <c r="U167" s="86">
        <f>SUMIF('WOW PMPM &amp; Agg'!$B$42:$B$50,SummaryTC_AP!$B166,'WOW PMPM &amp; Agg'!T$42:T$50)</f>
        <v>0</v>
      </c>
      <c r="V167" s="86">
        <f>SUMIF('WOW PMPM &amp; Agg'!$B$42:$B$50,SummaryTC_AP!$B166,'WOW PMPM &amp; Agg'!U$42:U$50)</f>
        <v>0</v>
      </c>
      <c r="W167" s="86">
        <f>SUMIF('WOW PMPM &amp; Agg'!$B$42:$B$50,SummaryTC_AP!$B166,'WOW PMPM &amp; Agg'!V$42:V$50)</f>
        <v>0</v>
      </c>
      <c r="X167" s="86">
        <f>SUMIF('WOW PMPM &amp; Agg'!$B$42:$B$50,SummaryTC_AP!$B166,'WOW PMPM &amp; Agg'!W$42:W$50)</f>
        <v>0</v>
      </c>
      <c r="Y167" s="86">
        <f>SUMIF('WOW PMPM &amp; Agg'!$B$42:$B$50,SummaryTC_AP!$B166,'WOW PMPM &amp; Agg'!X$42:X$50)</f>
        <v>0</v>
      </c>
      <c r="Z167" s="86">
        <f>SUMIF('WOW PMPM &amp; Agg'!$B$42:$B$50,SummaryTC_AP!$B166,'WOW PMPM &amp; Agg'!Y$42:Y$50)</f>
        <v>0</v>
      </c>
      <c r="AA167" s="86">
        <f>SUMIF('WOW PMPM &amp; Agg'!$B$42:$B$50,SummaryTC_AP!$B166,'WOW PMPM &amp; Agg'!Z$42:Z$50)</f>
        <v>0</v>
      </c>
      <c r="AB167" s="86">
        <f>SUMIF('WOW PMPM &amp; Agg'!$B$42:$B$50,SummaryTC_AP!$B166,'WOW PMPM &amp; Agg'!AA$42:AA$50)</f>
        <v>0</v>
      </c>
      <c r="AC167" s="86">
        <f>SUMIF('WOW PMPM &amp; Agg'!$B$42:$B$50,SummaryTC_AP!$B166,'WOW PMPM &amp; Agg'!AB$42:AB$50)</f>
        <v>0</v>
      </c>
      <c r="AD167" s="86">
        <f>SUMIF('WOW PMPM &amp; Agg'!$B$42:$B$50,SummaryTC_AP!$B166,'WOW PMPM &amp; Agg'!AC$42:AC$50)</f>
        <v>0</v>
      </c>
      <c r="AE167" s="86">
        <f>SUMIF('WOW PMPM &amp; Agg'!$B$42:$B$50,SummaryTC_AP!$B166,'WOW PMPM &amp; Agg'!AD$42:AD$50)</f>
        <v>0</v>
      </c>
      <c r="AF167" s="86">
        <f>SUMIF('WOW PMPM &amp; Agg'!$B$42:$B$50,SummaryTC_AP!$B166,'WOW PMPM &amp; Agg'!AE$42:AE$50)</f>
        <v>0</v>
      </c>
      <c r="AG167" s="86">
        <f>SUMIF('WOW PMPM &amp; Agg'!$B$42:$B$50,SummaryTC_AP!$B166,'WOW PMPM &amp; Agg'!AF$42:AF$50)</f>
        <v>0</v>
      </c>
      <c r="AH167" s="313">
        <f>SUMIF('WOW PMPM &amp; Agg'!$B$42:$B$50,SummaryTC_AP!$B166,'WOW PMPM &amp; Agg'!AG$42:AG$50)</f>
        <v>0</v>
      </c>
      <c r="AI167" s="369"/>
    </row>
    <row r="168" spans="2:35" x14ac:dyDescent="0.2">
      <c r="B168" s="25">
        <f>'Summary TC'!B168</f>
        <v>0</v>
      </c>
      <c r="C168" s="25">
        <f>'Summary TC'!C168</f>
        <v>0</v>
      </c>
      <c r="D168" s="5" t="s">
        <v>22</v>
      </c>
      <c r="E168" s="403">
        <f>SUMIF('MemMon Total'!$B$24:$B$27,SummaryTC_AP!$B166,'MemMon Total'!D$24:D$27)</f>
        <v>0</v>
      </c>
      <c r="F168" s="404">
        <f>SUMIF('MemMon Total'!$B$24:$B$27,SummaryTC_AP!$B166,'MemMon Total'!E$24:E$27)</f>
        <v>0</v>
      </c>
      <c r="G168" s="404">
        <f>SUMIF('MemMon Total'!$B$24:$B$27,SummaryTC_AP!$B166,'MemMon Total'!F$24:F$27)</f>
        <v>0</v>
      </c>
      <c r="H168" s="404">
        <f>SUMIF('MemMon Total'!$B$24:$B$27,SummaryTC_AP!$B166,'MemMon Total'!G$24:G$27)</f>
        <v>0</v>
      </c>
      <c r="I168" s="404">
        <f>SUMIF('MemMon Total'!$B$24:$B$27,SummaryTC_AP!$B166,'MemMon Total'!H$24:H$27)</f>
        <v>0</v>
      </c>
      <c r="J168" s="404">
        <f>SUMIF('MemMon Total'!$B$24:$B$27,SummaryTC_AP!$B166,'MemMon Total'!I$24:I$27)</f>
        <v>0</v>
      </c>
      <c r="K168" s="404">
        <f>SUMIF('MemMon Total'!$B$24:$B$27,SummaryTC_AP!$B166,'MemMon Total'!J$24:J$27)</f>
        <v>0</v>
      </c>
      <c r="L168" s="404">
        <f>SUMIF('MemMon Total'!$B$24:$B$27,SummaryTC_AP!$B166,'MemMon Total'!K$24:K$27)</f>
        <v>0</v>
      </c>
      <c r="M168" s="404">
        <f>SUMIF('MemMon Total'!$B$24:$B$27,SummaryTC_AP!$B166,'MemMon Total'!L$24:L$27)</f>
        <v>0</v>
      </c>
      <c r="N168" s="404">
        <f>SUMIF('MemMon Total'!$B$24:$B$27,SummaryTC_AP!$B166,'MemMon Total'!M$24:M$27)</f>
        <v>0</v>
      </c>
      <c r="O168" s="404">
        <f>SUMIF('MemMon Total'!$B$24:$B$27,SummaryTC_AP!$B166,'MemMon Total'!N$24:N$27)</f>
        <v>0</v>
      </c>
      <c r="P168" s="404">
        <f>SUMIF('MemMon Total'!$B$24:$B$27,SummaryTC_AP!$B166,'MemMon Total'!O$24:O$27)</f>
        <v>0</v>
      </c>
      <c r="Q168" s="404">
        <f>SUMIF('MemMon Total'!$B$24:$B$27,SummaryTC_AP!$B166,'MemMon Total'!P$24:P$27)</f>
        <v>0</v>
      </c>
      <c r="R168" s="404">
        <f>SUMIF('MemMon Total'!$B$24:$B$27,SummaryTC_AP!$B166,'MemMon Total'!Q$24:Q$27)</f>
        <v>0</v>
      </c>
      <c r="S168" s="404">
        <f>SUMIF('MemMon Total'!$B$24:$B$27,SummaryTC_AP!$B166,'MemMon Total'!R$24:R$27)</f>
        <v>0</v>
      </c>
      <c r="T168" s="404">
        <f>SUMIF('MemMon Total'!$B$24:$B$27,SummaryTC_AP!$B166,'MemMon Total'!S$24:S$27)</f>
        <v>0</v>
      </c>
      <c r="U168" s="404">
        <f>SUMIF('MemMon Total'!$B$24:$B$27,SummaryTC_AP!$B166,'MemMon Total'!T$24:T$27)</f>
        <v>0</v>
      </c>
      <c r="V168" s="404">
        <f>SUMIF('MemMon Total'!$B$24:$B$27,SummaryTC_AP!$B166,'MemMon Total'!U$24:U$27)</f>
        <v>0</v>
      </c>
      <c r="W168" s="404">
        <f>SUMIF('MemMon Total'!$B$24:$B$27,SummaryTC_AP!$B166,'MemMon Total'!V$24:V$27)</f>
        <v>0</v>
      </c>
      <c r="X168" s="404">
        <f>SUMIF('MemMon Total'!$B$24:$B$27,SummaryTC_AP!$B166,'MemMon Total'!W$24:W$27)</f>
        <v>0</v>
      </c>
      <c r="Y168" s="404">
        <f>SUMIF('MemMon Total'!$B$24:$B$27,SummaryTC_AP!$B166,'MemMon Total'!X$24:X$27)</f>
        <v>0</v>
      </c>
      <c r="Z168" s="404">
        <f>SUMIF('MemMon Total'!$B$24:$B$27,SummaryTC_AP!$B166,'MemMon Total'!Y$24:Y$27)</f>
        <v>0</v>
      </c>
      <c r="AA168" s="404">
        <f>SUMIF('MemMon Total'!$B$24:$B$27,SummaryTC_AP!$B166,'MemMon Total'!Z$24:Z$27)</f>
        <v>0</v>
      </c>
      <c r="AB168" s="404">
        <f>SUMIF('MemMon Total'!$B$24:$B$27,SummaryTC_AP!$B166,'MemMon Total'!AA$24:AA$27)</f>
        <v>0</v>
      </c>
      <c r="AC168" s="404">
        <f>SUMIF('MemMon Total'!$B$24:$B$27,SummaryTC_AP!$B166,'MemMon Total'!AB$24:AB$27)</f>
        <v>0</v>
      </c>
      <c r="AD168" s="404">
        <f>SUMIF('MemMon Total'!$B$24:$B$27,SummaryTC_AP!$B166,'MemMon Total'!AC$24:AC$27)</f>
        <v>0</v>
      </c>
      <c r="AE168" s="404">
        <f>SUMIF('MemMon Total'!$B$24:$B$27,SummaryTC_AP!$B166,'MemMon Total'!AD$24:AD$27)</f>
        <v>0</v>
      </c>
      <c r="AF168" s="404">
        <f>SUMIF('MemMon Total'!$B$24:$B$27,SummaryTC_AP!$B166,'MemMon Total'!AE$24:AE$27)</f>
        <v>0</v>
      </c>
      <c r="AG168" s="404">
        <f>SUMIF('MemMon Total'!$B$24:$B$27,SummaryTC_AP!$B166,'MemMon Total'!AF$24:AF$27)</f>
        <v>0</v>
      </c>
      <c r="AH168" s="405">
        <f>SUMIF('MemMon Total'!$B$24:$B$27,SummaryTC_AP!$B166,'MemMon Total'!AG$24:AG$27)</f>
        <v>0</v>
      </c>
      <c r="AI168" s="368"/>
    </row>
    <row r="169" spans="2:35" x14ac:dyDescent="0.2">
      <c r="B169" s="25">
        <f>'Summary TC'!B169</f>
        <v>0</v>
      </c>
      <c r="C169" s="25">
        <f>'Summary TC'!C169</f>
        <v>0</v>
      </c>
      <c r="D169" s="5"/>
      <c r="E169" s="129"/>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351"/>
      <c r="AI169" s="368"/>
    </row>
    <row r="170" spans="2:35" x14ac:dyDescent="0.2">
      <c r="B170" s="25" t="str">
        <f>'Summary TC'!B170</f>
        <v/>
      </c>
      <c r="C170" s="25">
        <f>'Summary TC'!C170</f>
        <v>0</v>
      </c>
      <c r="D170" s="5" t="s">
        <v>20</v>
      </c>
      <c r="E170" s="113">
        <f>E171*E172</f>
        <v>0</v>
      </c>
      <c r="F170" s="114">
        <f t="shared" ref="F170:AC170" si="70">F171*F172</f>
        <v>0</v>
      </c>
      <c r="G170" s="114">
        <f t="shared" si="70"/>
        <v>0</v>
      </c>
      <c r="H170" s="114">
        <f t="shared" si="70"/>
        <v>0</v>
      </c>
      <c r="I170" s="114">
        <f t="shared" si="70"/>
        <v>0</v>
      </c>
      <c r="J170" s="114">
        <f t="shared" si="70"/>
        <v>0</v>
      </c>
      <c r="K170" s="114">
        <f t="shared" si="70"/>
        <v>0</v>
      </c>
      <c r="L170" s="114">
        <f t="shared" si="70"/>
        <v>0</v>
      </c>
      <c r="M170" s="114">
        <f t="shared" si="70"/>
        <v>0</v>
      </c>
      <c r="N170" s="114">
        <f t="shared" si="70"/>
        <v>0</v>
      </c>
      <c r="O170" s="114">
        <f t="shared" si="70"/>
        <v>0</v>
      </c>
      <c r="P170" s="114">
        <f t="shared" si="70"/>
        <v>0</v>
      </c>
      <c r="Q170" s="114">
        <f t="shared" si="70"/>
        <v>0</v>
      </c>
      <c r="R170" s="114">
        <f t="shared" si="70"/>
        <v>0</v>
      </c>
      <c r="S170" s="114">
        <f t="shared" si="70"/>
        <v>0</v>
      </c>
      <c r="T170" s="114">
        <f t="shared" si="70"/>
        <v>0</v>
      </c>
      <c r="U170" s="114">
        <f t="shared" si="70"/>
        <v>0</v>
      </c>
      <c r="V170" s="114">
        <f t="shared" si="70"/>
        <v>0</v>
      </c>
      <c r="W170" s="114">
        <f t="shared" si="70"/>
        <v>0</v>
      </c>
      <c r="X170" s="114">
        <f t="shared" si="70"/>
        <v>0</v>
      </c>
      <c r="Y170" s="114">
        <f t="shared" si="70"/>
        <v>0</v>
      </c>
      <c r="Z170" s="114">
        <f t="shared" si="70"/>
        <v>0</v>
      </c>
      <c r="AA170" s="114">
        <f t="shared" si="70"/>
        <v>0</v>
      </c>
      <c r="AB170" s="114">
        <f t="shared" si="70"/>
        <v>0</v>
      </c>
      <c r="AC170" s="114">
        <f t="shared" si="70"/>
        <v>0</v>
      </c>
      <c r="AD170" s="114">
        <f t="shared" ref="AD170:AH170" si="71">AD171*AD172</f>
        <v>0</v>
      </c>
      <c r="AE170" s="114">
        <f t="shared" si="71"/>
        <v>0</v>
      </c>
      <c r="AF170" s="114">
        <f t="shared" si="71"/>
        <v>0</v>
      </c>
      <c r="AG170" s="114">
        <f t="shared" si="71"/>
        <v>0</v>
      </c>
      <c r="AH170" s="347">
        <f t="shared" si="71"/>
        <v>0</v>
      </c>
      <c r="AI170" s="368"/>
    </row>
    <row r="171" spans="2:35" s="153" customFormat="1" x14ac:dyDescent="0.2">
      <c r="B171" s="25">
        <f>'Summary TC'!B171</f>
        <v>0</v>
      </c>
      <c r="C171" s="25">
        <f>'Summary TC'!C171</f>
        <v>0</v>
      </c>
      <c r="D171" s="263" t="s">
        <v>21</v>
      </c>
      <c r="E171" s="85">
        <f>SUMIF('WOW PMPM &amp; Agg'!$B$42:$B$50,SummaryTC_AP!$B170,'WOW PMPM &amp; Agg'!D$42:D$50)</f>
        <v>0</v>
      </c>
      <c r="F171" s="86">
        <f>SUMIF('WOW PMPM &amp; Agg'!$B$42:$B$50,SummaryTC_AP!$B170,'WOW PMPM &amp; Agg'!E$42:E$50)</f>
        <v>0</v>
      </c>
      <c r="G171" s="86">
        <f>SUMIF('WOW PMPM &amp; Agg'!$B$42:$B$50,SummaryTC_AP!$B170,'WOW PMPM &amp; Agg'!F$42:F$50)</f>
        <v>0</v>
      </c>
      <c r="H171" s="86">
        <f>SUMIF('WOW PMPM &amp; Agg'!$B$42:$B$50,SummaryTC_AP!$B170,'WOW PMPM &amp; Agg'!G$42:G$50)</f>
        <v>0</v>
      </c>
      <c r="I171" s="86">
        <f>SUMIF('WOW PMPM &amp; Agg'!$B$42:$B$50,SummaryTC_AP!$B170,'WOW PMPM &amp; Agg'!H$42:H$50)</f>
        <v>0</v>
      </c>
      <c r="J171" s="86">
        <f>SUMIF('WOW PMPM &amp; Agg'!$B$42:$B$50,SummaryTC_AP!$B170,'WOW PMPM &amp; Agg'!I$42:I$50)</f>
        <v>0</v>
      </c>
      <c r="K171" s="86">
        <f>SUMIF('WOW PMPM &amp; Agg'!$B$42:$B$50,SummaryTC_AP!$B170,'WOW PMPM &amp; Agg'!J$42:J$50)</f>
        <v>0</v>
      </c>
      <c r="L171" s="86">
        <f>SUMIF('WOW PMPM &amp; Agg'!$B$42:$B$50,SummaryTC_AP!$B170,'WOW PMPM &amp; Agg'!K$42:K$50)</f>
        <v>0</v>
      </c>
      <c r="M171" s="86">
        <f>SUMIF('WOW PMPM &amp; Agg'!$B$42:$B$50,SummaryTC_AP!$B170,'WOW PMPM &amp; Agg'!L$42:L$50)</f>
        <v>0</v>
      </c>
      <c r="N171" s="86">
        <f>SUMIF('WOW PMPM &amp; Agg'!$B$42:$B$50,SummaryTC_AP!$B170,'WOW PMPM &amp; Agg'!M$42:M$50)</f>
        <v>0</v>
      </c>
      <c r="O171" s="86">
        <f>SUMIF('WOW PMPM &amp; Agg'!$B$42:$B$50,SummaryTC_AP!$B170,'WOW PMPM &amp; Agg'!N$42:N$50)</f>
        <v>0</v>
      </c>
      <c r="P171" s="86">
        <f>SUMIF('WOW PMPM &amp; Agg'!$B$42:$B$50,SummaryTC_AP!$B170,'WOW PMPM &amp; Agg'!O$42:O$50)</f>
        <v>0</v>
      </c>
      <c r="Q171" s="86">
        <f>SUMIF('WOW PMPM &amp; Agg'!$B$42:$B$50,SummaryTC_AP!$B170,'WOW PMPM &amp; Agg'!P$42:P$50)</f>
        <v>0</v>
      </c>
      <c r="R171" s="86">
        <f>SUMIF('WOW PMPM &amp; Agg'!$B$42:$B$50,SummaryTC_AP!$B170,'WOW PMPM &amp; Agg'!Q$42:Q$50)</f>
        <v>0</v>
      </c>
      <c r="S171" s="86">
        <f>SUMIF('WOW PMPM &amp; Agg'!$B$42:$B$50,SummaryTC_AP!$B170,'WOW PMPM &amp; Agg'!R$42:R$50)</f>
        <v>0</v>
      </c>
      <c r="T171" s="86">
        <f>SUMIF('WOW PMPM &amp; Agg'!$B$42:$B$50,SummaryTC_AP!$B170,'WOW PMPM &amp; Agg'!S$42:S$50)</f>
        <v>0</v>
      </c>
      <c r="U171" s="86">
        <f>SUMIF('WOW PMPM &amp; Agg'!$B$42:$B$50,SummaryTC_AP!$B170,'WOW PMPM &amp; Agg'!T$42:T$50)</f>
        <v>0</v>
      </c>
      <c r="V171" s="86">
        <f>SUMIF('WOW PMPM &amp; Agg'!$B$42:$B$50,SummaryTC_AP!$B170,'WOW PMPM &amp; Agg'!U$42:U$50)</f>
        <v>0</v>
      </c>
      <c r="W171" s="86">
        <f>SUMIF('WOW PMPM &amp; Agg'!$B$42:$B$50,SummaryTC_AP!$B170,'WOW PMPM &amp; Agg'!V$42:V$50)</f>
        <v>0</v>
      </c>
      <c r="X171" s="86">
        <f>SUMIF('WOW PMPM &amp; Agg'!$B$42:$B$50,SummaryTC_AP!$B170,'WOW PMPM &amp; Agg'!W$42:W$50)</f>
        <v>0</v>
      </c>
      <c r="Y171" s="86">
        <f>SUMIF('WOW PMPM &amp; Agg'!$B$42:$B$50,SummaryTC_AP!$B170,'WOW PMPM &amp; Agg'!X$42:X$50)</f>
        <v>0</v>
      </c>
      <c r="Z171" s="86">
        <f>SUMIF('WOW PMPM &amp; Agg'!$B$42:$B$50,SummaryTC_AP!$B170,'WOW PMPM &amp; Agg'!Y$42:Y$50)</f>
        <v>0</v>
      </c>
      <c r="AA171" s="86">
        <f>SUMIF('WOW PMPM &amp; Agg'!$B$42:$B$50,SummaryTC_AP!$B170,'WOW PMPM &amp; Agg'!Z$42:Z$50)</f>
        <v>0</v>
      </c>
      <c r="AB171" s="86">
        <f>SUMIF('WOW PMPM &amp; Agg'!$B$42:$B$50,SummaryTC_AP!$B170,'WOW PMPM &amp; Agg'!AA$42:AA$50)</f>
        <v>0</v>
      </c>
      <c r="AC171" s="86">
        <f>SUMIF('WOW PMPM &amp; Agg'!$B$42:$B$50,SummaryTC_AP!$B170,'WOW PMPM &amp; Agg'!AB$42:AB$50)</f>
        <v>0</v>
      </c>
      <c r="AD171" s="86">
        <f>SUMIF('WOW PMPM &amp; Agg'!$B$42:$B$50,SummaryTC_AP!$B170,'WOW PMPM &amp; Agg'!AC$42:AC$50)</f>
        <v>0</v>
      </c>
      <c r="AE171" s="86">
        <f>SUMIF('WOW PMPM &amp; Agg'!$B$42:$B$50,SummaryTC_AP!$B170,'WOW PMPM &amp; Agg'!AD$42:AD$50)</f>
        <v>0</v>
      </c>
      <c r="AF171" s="86">
        <f>SUMIF('WOW PMPM &amp; Agg'!$B$42:$B$50,SummaryTC_AP!$B170,'WOW PMPM &amp; Agg'!AE$42:AE$50)</f>
        <v>0</v>
      </c>
      <c r="AG171" s="86">
        <f>SUMIF('WOW PMPM &amp; Agg'!$B$42:$B$50,SummaryTC_AP!$B170,'WOW PMPM &amp; Agg'!AF$42:AF$50)</f>
        <v>0</v>
      </c>
      <c r="AH171" s="313">
        <f>SUMIF('WOW PMPM &amp; Agg'!$B$42:$B$50,SummaryTC_AP!$B170,'WOW PMPM &amp; Agg'!AG$42:AG$50)</f>
        <v>0</v>
      </c>
      <c r="AI171" s="369"/>
    </row>
    <row r="172" spans="2:35" x14ac:dyDescent="0.2">
      <c r="B172" s="25">
        <f>'Summary TC'!B172</f>
        <v>0</v>
      </c>
      <c r="C172" s="25">
        <f>'Summary TC'!C172</f>
        <v>0</v>
      </c>
      <c r="D172" s="5" t="s">
        <v>22</v>
      </c>
      <c r="E172" s="403">
        <f>SUMIF('MemMon Total'!$B$24:$B$27,SummaryTC_AP!$B170,'MemMon Total'!D$24:D$27)</f>
        <v>0</v>
      </c>
      <c r="F172" s="404">
        <f>SUMIF('MemMon Total'!$B$24:$B$27,SummaryTC_AP!$B170,'MemMon Total'!E$24:E$27)</f>
        <v>0</v>
      </c>
      <c r="G172" s="404">
        <f>SUMIF('MemMon Total'!$B$24:$B$27,SummaryTC_AP!$B170,'MemMon Total'!F$24:F$27)</f>
        <v>0</v>
      </c>
      <c r="H172" s="404">
        <f>SUMIF('MemMon Total'!$B$24:$B$27,SummaryTC_AP!$B170,'MemMon Total'!G$24:G$27)</f>
        <v>0</v>
      </c>
      <c r="I172" s="404">
        <f>SUMIF('MemMon Total'!$B$24:$B$27,SummaryTC_AP!$B170,'MemMon Total'!H$24:H$27)</f>
        <v>0</v>
      </c>
      <c r="J172" s="404">
        <f>SUMIF('MemMon Total'!$B$24:$B$27,SummaryTC_AP!$B170,'MemMon Total'!I$24:I$27)</f>
        <v>0</v>
      </c>
      <c r="K172" s="404">
        <f>SUMIF('MemMon Total'!$B$24:$B$27,SummaryTC_AP!$B170,'MemMon Total'!J$24:J$27)</f>
        <v>0</v>
      </c>
      <c r="L172" s="404">
        <f>SUMIF('MemMon Total'!$B$24:$B$27,SummaryTC_AP!$B170,'MemMon Total'!K$24:K$27)</f>
        <v>0</v>
      </c>
      <c r="M172" s="404">
        <f>SUMIF('MemMon Total'!$B$24:$B$27,SummaryTC_AP!$B170,'MemMon Total'!L$24:L$27)</f>
        <v>0</v>
      </c>
      <c r="N172" s="404">
        <f>SUMIF('MemMon Total'!$B$24:$B$27,SummaryTC_AP!$B170,'MemMon Total'!M$24:M$27)</f>
        <v>0</v>
      </c>
      <c r="O172" s="404">
        <f>SUMIF('MemMon Total'!$B$24:$B$27,SummaryTC_AP!$B170,'MemMon Total'!N$24:N$27)</f>
        <v>0</v>
      </c>
      <c r="P172" s="404">
        <f>SUMIF('MemMon Total'!$B$24:$B$27,SummaryTC_AP!$B170,'MemMon Total'!O$24:O$27)</f>
        <v>0</v>
      </c>
      <c r="Q172" s="404">
        <f>SUMIF('MemMon Total'!$B$24:$B$27,SummaryTC_AP!$B170,'MemMon Total'!P$24:P$27)</f>
        <v>0</v>
      </c>
      <c r="R172" s="404">
        <f>SUMIF('MemMon Total'!$B$24:$B$27,SummaryTC_AP!$B170,'MemMon Total'!Q$24:Q$27)</f>
        <v>0</v>
      </c>
      <c r="S172" s="404">
        <f>SUMIF('MemMon Total'!$B$24:$B$27,SummaryTC_AP!$B170,'MemMon Total'!R$24:R$27)</f>
        <v>0</v>
      </c>
      <c r="T172" s="404">
        <f>SUMIF('MemMon Total'!$B$24:$B$27,SummaryTC_AP!$B170,'MemMon Total'!S$24:S$27)</f>
        <v>0</v>
      </c>
      <c r="U172" s="404">
        <f>SUMIF('MemMon Total'!$B$24:$B$27,SummaryTC_AP!$B170,'MemMon Total'!T$24:T$27)</f>
        <v>0</v>
      </c>
      <c r="V172" s="404">
        <f>SUMIF('MemMon Total'!$B$24:$B$27,SummaryTC_AP!$B170,'MemMon Total'!U$24:U$27)</f>
        <v>0</v>
      </c>
      <c r="W172" s="404">
        <f>SUMIF('MemMon Total'!$B$24:$B$27,SummaryTC_AP!$B170,'MemMon Total'!V$24:V$27)</f>
        <v>0</v>
      </c>
      <c r="X172" s="404">
        <f>SUMIF('MemMon Total'!$B$24:$B$27,SummaryTC_AP!$B170,'MemMon Total'!W$24:W$27)</f>
        <v>0</v>
      </c>
      <c r="Y172" s="404">
        <f>SUMIF('MemMon Total'!$B$24:$B$27,SummaryTC_AP!$B170,'MemMon Total'!X$24:X$27)</f>
        <v>0</v>
      </c>
      <c r="Z172" s="404">
        <f>SUMIF('MemMon Total'!$B$24:$B$27,SummaryTC_AP!$B170,'MemMon Total'!Y$24:Y$27)</f>
        <v>0</v>
      </c>
      <c r="AA172" s="404">
        <f>SUMIF('MemMon Total'!$B$24:$B$27,SummaryTC_AP!$B170,'MemMon Total'!Z$24:Z$27)</f>
        <v>0</v>
      </c>
      <c r="AB172" s="404">
        <f>SUMIF('MemMon Total'!$B$24:$B$27,SummaryTC_AP!$B170,'MemMon Total'!AA$24:AA$27)</f>
        <v>0</v>
      </c>
      <c r="AC172" s="404">
        <f>SUMIF('MemMon Total'!$B$24:$B$27,SummaryTC_AP!$B170,'MemMon Total'!AB$24:AB$27)</f>
        <v>0</v>
      </c>
      <c r="AD172" s="404">
        <f>SUMIF('MemMon Total'!$B$24:$B$27,SummaryTC_AP!$B170,'MemMon Total'!AC$24:AC$27)</f>
        <v>0</v>
      </c>
      <c r="AE172" s="404">
        <f>SUMIF('MemMon Total'!$B$24:$B$27,SummaryTC_AP!$B170,'MemMon Total'!AD$24:AD$27)</f>
        <v>0</v>
      </c>
      <c r="AF172" s="404">
        <f>SUMIF('MemMon Total'!$B$24:$B$27,SummaryTC_AP!$B170,'MemMon Total'!AE$24:AE$27)</f>
        <v>0</v>
      </c>
      <c r="AG172" s="404">
        <f>SUMIF('MemMon Total'!$B$24:$B$27,SummaryTC_AP!$B170,'MemMon Total'!AF$24:AF$27)</f>
        <v>0</v>
      </c>
      <c r="AH172" s="405">
        <f>SUMIF('MemMon Total'!$B$24:$B$27,SummaryTC_AP!$B170,'MemMon Total'!AG$24:AG$27)</f>
        <v>0</v>
      </c>
      <c r="AI172" s="368"/>
    </row>
    <row r="173" spans="2:35" x14ac:dyDescent="0.2">
      <c r="B173" s="25">
        <f>'Summary TC'!B173</f>
        <v>0</v>
      </c>
      <c r="C173" s="25">
        <f>'Summary TC'!C173</f>
        <v>0</v>
      </c>
      <c r="D173" s="5"/>
      <c r="E173" s="129"/>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351"/>
      <c r="AI173" s="368"/>
    </row>
    <row r="174" spans="2:35" x14ac:dyDescent="0.2">
      <c r="B174" s="25">
        <f>'Summary TC'!B174</f>
        <v>0</v>
      </c>
      <c r="C174" s="25">
        <f>'Summary TC'!C174</f>
        <v>0</v>
      </c>
      <c r="D174" s="5"/>
      <c r="E174" s="129"/>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351"/>
      <c r="AI174" s="368"/>
    </row>
    <row r="175" spans="2:35" x14ac:dyDescent="0.2">
      <c r="B175" s="25" t="str">
        <f>'Summary TC'!B175</f>
        <v>Hypothetical 1 Aggregate</v>
      </c>
      <c r="C175" s="25">
        <f>'Summary TC'!C175</f>
        <v>0</v>
      </c>
      <c r="D175" s="5"/>
      <c r="E175" s="129"/>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351"/>
      <c r="AI175" s="368"/>
    </row>
    <row r="176" spans="2:35" x14ac:dyDescent="0.2">
      <c r="B176" s="25">
        <f>'Summary TC'!B176</f>
        <v>0</v>
      </c>
      <c r="C176" s="25">
        <f>'Summary TC'!C176</f>
        <v>0</v>
      </c>
      <c r="D176" s="5"/>
      <c r="E176" s="129"/>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351"/>
      <c r="AI176" s="368"/>
    </row>
    <row r="177" spans="2:39" x14ac:dyDescent="0.2">
      <c r="B177" s="25">
        <f>'Summary TC'!B177</f>
        <v>0</v>
      </c>
      <c r="C177" s="25">
        <f>'Summary TC'!C177</f>
        <v>0</v>
      </c>
      <c r="E177" s="129"/>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351"/>
      <c r="AI177" s="368"/>
    </row>
    <row r="178" spans="2:39" x14ac:dyDescent="0.2">
      <c r="B178" s="25" t="str">
        <f>'Summary TC'!B178</f>
        <v/>
      </c>
      <c r="C178" s="25">
        <f>'Summary TC'!C178</f>
        <v>0</v>
      </c>
      <c r="D178" s="5" t="str">
        <f>IF($C178&lt;&gt;0,"Total","")</f>
        <v/>
      </c>
      <c r="E178" s="113">
        <f>SUMIF('WOW PMPM &amp; Agg'!$B$42:$B$50,SummaryTC_AP!$B178,'WOW PMPM &amp; Agg'!D$42:D$50)</f>
        <v>0</v>
      </c>
      <c r="F178" s="114">
        <f>SUMIF('WOW PMPM &amp; Agg'!$B$42:$B$50,SummaryTC_AP!$B178,'WOW PMPM &amp; Agg'!E$42:E$50)</f>
        <v>0</v>
      </c>
      <c r="G178" s="114">
        <f>SUMIF('WOW PMPM &amp; Agg'!$B$42:$B$50,SummaryTC_AP!$B178,'WOW PMPM &amp; Agg'!F$42:F$50)</f>
        <v>0</v>
      </c>
      <c r="H178" s="114">
        <f>SUMIF('WOW PMPM &amp; Agg'!$B$42:$B$50,SummaryTC_AP!$B178,'WOW PMPM &amp; Agg'!G$42:G$50)</f>
        <v>0</v>
      </c>
      <c r="I178" s="114">
        <f>SUMIF('WOW PMPM &amp; Agg'!$B$42:$B$50,SummaryTC_AP!$B178,'WOW PMPM &amp; Agg'!H$42:H$50)</f>
        <v>0</v>
      </c>
      <c r="J178" s="114">
        <f>SUMIF('WOW PMPM &amp; Agg'!$B$42:$B$50,SummaryTC_AP!$B178,'WOW PMPM &amp; Agg'!I$42:I$50)</f>
        <v>0</v>
      </c>
      <c r="K178" s="114">
        <f>SUMIF('WOW PMPM &amp; Agg'!$B$42:$B$50,SummaryTC_AP!$B178,'WOW PMPM &amp; Agg'!J$42:J$50)</f>
        <v>0</v>
      </c>
      <c r="L178" s="114">
        <f>SUMIF('WOW PMPM &amp; Agg'!$B$42:$B$50,SummaryTC_AP!$B178,'WOW PMPM &amp; Agg'!K$42:K$50)</f>
        <v>0</v>
      </c>
      <c r="M178" s="114">
        <f>SUMIF('WOW PMPM &amp; Agg'!$B$42:$B$50,SummaryTC_AP!$B178,'WOW PMPM &amp; Agg'!L$42:L$50)</f>
        <v>0</v>
      </c>
      <c r="N178" s="114">
        <f>SUMIF('WOW PMPM &amp; Agg'!$B$42:$B$50,SummaryTC_AP!$B178,'WOW PMPM &amp; Agg'!M$42:M$50)</f>
        <v>0</v>
      </c>
      <c r="O178" s="114">
        <f>SUMIF('WOW PMPM &amp; Agg'!$B$42:$B$50,SummaryTC_AP!$B178,'WOW PMPM &amp; Agg'!N$42:N$50)</f>
        <v>0</v>
      </c>
      <c r="P178" s="114">
        <f>SUMIF('WOW PMPM &amp; Agg'!$B$42:$B$50,SummaryTC_AP!$B178,'WOW PMPM &amp; Agg'!O$42:O$50)</f>
        <v>0</v>
      </c>
      <c r="Q178" s="114">
        <f>SUMIF('WOW PMPM &amp; Agg'!$B$42:$B$50,SummaryTC_AP!$B178,'WOW PMPM &amp; Agg'!P$42:P$50)</f>
        <v>0</v>
      </c>
      <c r="R178" s="114">
        <f>SUMIF('WOW PMPM &amp; Agg'!$B$42:$B$50,SummaryTC_AP!$B178,'WOW PMPM &amp; Agg'!Q$42:Q$50)</f>
        <v>0</v>
      </c>
      <c r="S178" s="114">
        <f>SUMIF('WOW PMPM &amp; Agg'!$B$42:$B$50,SummaryTC_AP!$B178,'WOW PMPM &amp; Agg'!R$42:R$50)</f>
        <v>0</v>
      </c>
      <c r="T178" s="114">
        <f>SUMIF('WOW PMPM &amp; Agg'!$B$42:$B$50,SummaryTC_AP!$B178,'WOW PMPM &amp; Agg'!S$42:S$50)</f>
        <v>0</v>
      </c>
      <c r="U178" s="114">
        <f>SUMIF('WOW PMPM &amp; Agg'!$B$42:$B$50,SummaryTC_AP!$B178,'WOW PMPM &amp; Agg'!T$42:T$50)</f>
        <v>0</v>
      </c>
      <c r="V178" s="114">
        <f>SUMIF('WOW PMPM &amp; Agg'!$B$42:$B$50,SummaryTC_AP!$B178,'WOW PMPM &amp; Agg'!U$42:U$50)</f>
        <v>0</v>
      </c>
      <c r="W178" s="114">
        <f>SUMIF('WOW PMPM &amp; Agg'!$B$42:$B$50,SummaryTC_AP!$B178,'WOW PMPM &amp; Agg'!V$42:V$50)</f>
        <v>0</v>
      </c>
      <c r="X178" s="114">
        <f>SUMIF('WOW PMPM &amp; Agg'!$B$42:$B$50,SummaryTC_AP!$B178,'WOW PMPM &amp; Agg'!W$42:W$50)</f>
        <v>0</v>
      </c>
      <c r="Y178" s="114">
        <f>SUMIF('WOW PMPM &amp; Agg'!$B$42:$B$50,SummaryTC_AP!$B178,'WOW PMPM &amp; Agg'!X$42:X$50)</f>
        <v>0</v>
      </c>
      <c r="Z178" s="114">
        <f>SUMIF('WOW PMPM &amp; Agg'!$B$42:$B$50,SummaryTC_AP!$B178,'WOW PMPM &amp; Agg'!Y$42:Y$50)</f>
        <v>0</v>
      </c>
      <c r="AA178" s="114">
        <f>SUMIF('WOW PMPM &amp; Agg'!$B$42:$B$50,SummaryTC_AP!$B178,'WOW PMPM &amp; Agg'!Z$42:Z$50)</f>
        <v>0</v>
      </c>
      <c r="AB178" s="114">
        <f>SUMIF('WOW PMPM &amp; Agg'!$B$42:$B$50,SummaryTC_AP!$B178,'WOW PMPM &amp; Agg'!AA$42:AA$50)</f>
        <v>0</v>
      </c>
      <c r="AC178" s="114">
        <f>SUMIF('WOW PMPM &amp; Agg'!$B$42:$B$50,SummaryTC_AP!$B178,'WOW PMPM &amp; Agg'!AB$42:AB$50)</f>
        <v>0</v>
      </c>
      <c r="AD178" s="114">
        <f>SUMIF('WOW PMPM &amp; Agg'!$B$42:$B$50,SummaryTC_AP!$B178,'WOW PMPM &amp; Agg'!AC$42:AC$50)</f>
        <v>0</v>
      </c>
      <c r="AE178" s="114">
        <f>SUMIF('WOW PMPM &amp; Agg'!$B$42:$B$50,SummaryTC_AP!$B178,'WOW PMPM &amp; Agg'!AD$42:AD$50)</f>
        <v>0</v>
      </c>
      <c r="AF178" s="114">
        <f>SUMIF('WOW PMPM &amp; Agg'!$B$42:$B$50,SummaryTC_AP!$B178,'WOW PMPM &amp; Agg'!AE$42:AE$50)</f>
        <v>0</v>
      </c>
      <c r="AG178" s="114">
        <f>SUMIF('WOW PMPM &amp; Agg'!$B$42:$B$50,SummaryTC_AP!$B178,'WOW PMPM &amp; Agg'!AF$42:AF$50)</f>
        <v>0</v>
      </c>
      <c r="AH178" s="347">
        <f>SUMIF('WOW PMPM &amp; Agg'!$B$42:$B$50,SummaryTC_AP!$B178,'WOW PMPM &amp; Agg'!AG$42:AG$50)</f>
        <v>0</v>
      </c>
      <c r="AI178" s="368"/>
    </row>
    <row r="179" spans="2:39" x14ac:dyDescent="0.2">
      <c r="B179" s="25" t="str">
        <f>'Summary TC'!B179</f>
        <v/>
      </c>
      <c r="C179" s="25">
        <f>'Summary TC'!C179</f>
        <v>0</v>
      </c>
      <c r="D179" s="5" t="str">
        <f>IF($C179&lt;&gt;0,"Total","")</f>
        <v/>
      </c>
      <c r="E179" s="113">
        <f>SUMIF('WOW PMPM &amp; Agg'!$B$42:$B$50,SummaryTC_AP!$B179,'WOW PMPM &amp; Agg'!D$42:D$50)</f>
        <v>0</v>
      </c>
      <c r="F179" s="114">
        <f>SUMIF('WOW PMPM &amp; Agg'!$B$42:$B$50,SummaryTC_AP!$B179,'WOW PMPM &amp; Agg'!E$42:E$50)</f>
        <v>0</v>
      </c>
      <c r="G179" s="114">
        <f>SUMIF('WOW PMPM &amp; Agg'!$B$42:$B$50,SummaryTC_AP!$B179,'WOW PMPM &amp; Agg'!F$42:F$50)</f>
        <v>0</v>
      </c>
      <c r="H179" s="114">
        <f>SUMIF('WOW PMPM &amp; Agg'!$B$42:$B$50,SummaryTC_AP!$B179,'WOW PMPM &amp; Agg'!G$42:G$50)</f>
        <v>0</v>
      </c>
      <c r="I179" s="114">
        <f>SUMIF('WOW PMPM &amp; Agg'!$B$42:$B$50,SummaryTC_AP!$B179,'WOW PMPM &amp; Agg'!H$42:H$50)</f>
        <v>0</v>
      </c>
      <c r="J179" s="114">
        <f>SUMIF('WOW PMPM &amp; Agg'!$B$42:$B$50,SummaryTC_AP!$B179,'WOW PMPM &amp; Agg'!I$42:I$50)</f>
        <v>0</v>
      </c>
      <c r="K179" s="114">
        <f>SUMIF('WOW PMPM &amp; Agg'!$B$42:$B$50,SummaryTC_AP!$B179,'WOW PMPM &amp; Agg'!J$42:J$50)</f>
        <v>0</v>
      </c>
      <c r="L179" s="114">
        <f>SUMIF('WOW PMPM &amp; Agg'!$B$42:$B$50,SummaryTC_AP!$B179,'WOW PMPM &amp; Agg'!K$42:K$50)</f>
        <v>0</v>
      </c>
      <c r="M179" s="114">
        <f>SUMIF('WOW PMPM &amp; Agg'!$B$42:$B$50,SummaryTC_AP!$B179,'WOW PMPM &amp; Agg'!L$42:L$50)</f>
        <v>0</v>
      </c>
      <c r="N179" s="114">
        <f>SUMIF('WOW PMPM &amp; Agg'!$B$42:$B$50,SummaryTC_AP!$B179,'WOW PMPM &amp; Agg'!M$42:M$50)</f>
        <v>0</v>
      </c>
      <c r="O179" s="114">
        <f>SUMIF('WOW PMPM &amp; Agg'!$B$42:$B$50,SummaryTC_AP!$B179,'WOW PMPM &amp; Agg'!N$42:N$50)</f>
        <v>0</v>
      </c>
      <c r="P179" s="114">
        <f>SUMIF('WOW PMPM &amp; Agg'!$B$42:$B$50,SummaryTC_AP!$B179,'WOW PMPM &amp; Agg'!O$42:O$50)</f>
        <v>0</v>
      </c>
      <c r="Q179" s="114">
        <f>SUMIF('WOW PMPM &amp; Agg'!$B$42:$B$50,SummaryTC_AP!$B179,'WOW PMPM &amp; Agg'!P$42:P$50)</f>
        <v>0</v>
      </c>
      <c r="R179" s="114">
        <f>SUMIF('WOW PMPM &amp; Agg'!$B$42:$B$50,SummaryTC_AP!$B179,'WOW PMPM &amp; Agg'!Q$42:Q$50)</f>
        <v>0</v>
      </c>
      <c r="S179" s="114">
        <f>SUMIF('WOW PMPM &amp; Agg'!$B$42:$B$50,SummaryTC_AP!$B179,'WOW PMPM &amp; Agg'!R$42:R$50)</f>
        <v>0</v>
      </c>
      <c r="T179" s="114">
        <f>SUMIF('WOW PMPM &amp; Agg'!$B$42:$B$50,SummaryTC_AP!$B179,'WOW PMPM &amp; Agg'!S$42:S$50)</f>
        <v>0</v>
      </c>
      <c r="U179" s="114">
        <f>SUMIF('WOW PMPM &amp; Agg'!$B$42:$B$50,SummaryTC_AP!$B179,'WOW PMPM &amp; Agg'!T$42:T$50)</f>
        <v>0</v>
      </c>
      <c r="V179" s="114">
        <f>SUMIF('WOW PMPM &amp; Agg'!$B$42:$B$50,SummaryTC_AP!$B179,'WOW PMPM &amp; Agg'!U$42:U$50)</f>
        <v>0</v>
      </c>
      <c r="W179" s="114">
        <f>SUMIF('WOW PMPM &amp; Agg'!$B$42:$B$50,SummaryTC_AP!$B179,'WOW PMPM &amp; Agg'!V$42:V$50)</f>
        <v>0</v>
      </c>
      <c r="X179" s="114">
        <f>SUMIF('WOW PMPM &amp; Agg'!$B$42:$B$50,SummaryTC_AP!$B179,'WOW PMPM &amp; Agg'!W$42:W$50)</f>
        <v>0</v>
      </c>
      <c r="Y179" s="114">
        <f>SUMIF('WOW PMPM &amp; Agg'!$B$42:$B$50,SummaryTC_AP!$B179,'WOW PMPM &amp; Agg'!X$42:X$50)</f>
        <v>0</v>
      </c>
      <c r="Z179" s="114">
        <f>SUMIF('WOW PMPM &amp; Agg'!$B$42:$B$50,SummaryTC_AP!$B179,'WOW PMPM &amp; Agg'!Y$42:Y$50)</f>
        <v>0</v>
      </c>
      <c r="AA179" s="114">
        <f>SUMIF('WOW PMPM &amp; Agg'!$B$42:$B$50,SummaryTC_AP!$B179,'WOW PMPM &amp; Agg'!Z$42:Z$50)</f>
        <v>0</v>
      </c>
      <c r="AB179" s="114">
        <f>SUMIF('WOW PMPM &amp; Agg'!$B$42:$B$50,SummaryTC_AP!$B179,'WOW PMPM &amp; Agg'!AA$42:AA$50)</f>
        <v>0</v>
      </c>
      <c r="AC179" s="114">
        <f>SUMIF('WOW PMPM &amp; Agg'!$B$42:$B$50,SummaryTC_AP!$B179,'WOW PMPM &amp; Agg'!AB$42:AB$50)</f>
        <v>0</v>
      </c>
      <c r="AD179" s="114">
        <f>SUMIF('WOW PMPM &amp; Agg'!$B$42:$B$50,SummaryTC_AP!$B179,'WOW PMPM &amp; Agg'!AC$42:AC$50)</f>
        <v>0</v>
      </c>
      <c r="AE179" s="114">
        <f>SUMIF('WOW PMPM &amp; Agg'!$B$42:$B$50,SummaryTC_AP!$B179,'WOW PMPM &amp; Agg'!AD$42:AD$50)</f>
        <v>0</v>
      </c>
      <c r="AF179" s="114">
        <f>SUMIF('WOW PMPM &amp; Agg'!$B$42:$B$50,SummaryTC_AP!$B179,'WOW PMPM &amp; Agg'!AE$42:AE$50)</f>
        <v>0</v>
      </c>
      <c r="AG179" s="114">
        <f>SUMIF('WOW PMPM &amp; Agg'!$B$42:$B$50,SummaryTC_AP!$B179,'WOW PMPM &amp; Agg'!AF$42:AF$50)</f>
        <v>0</v>
      </c>
      <c r="AH179" s="347">
        <f>SUMIF('WOW PMPM &amp; Agg'!$B$42:$B$50,SummaryTC_AP!$B179,'WOW PMPM &amp; Agg'!AG$42:AG$50)</f>
        <v>0</v>
      </c>
      <c r="AI179" s="368"/>
    </row>
    <row r="180" spans="2:39" x14ac:dyDescent="0.2">
      <c r="B180" s="25" t="str">
        <f>'Summary TC'!B180</f>
        <v/>
      </c>
      <c r="C180" s="25">
        <f>'Summary TC'!C180</f>
        <v>0</v>
      </c>
      <c r="D180" s="5" t="str">
        <f>IF($C180&lt;&gt;0,"Total","")</f>
        <v/>
      </c>
      <c r="E180" s="113">
        <f>SUMIF('WOW PMPM &amp; Agg'!$B$42:$B$50,SummaryTC_AP!$B180,'WOW PMPM &amp; Agg'!D$42:D$50)</f>
        <v>0</v>
      </c>
      <c r="F180" s="114">
        <f>SUMIF('WOW PMPM &amp; Agg'!$B$42:$B$50,SummaryTC_AP!$B180,'WOW PMPM &amp; Agg'!E$42:E$50)</f>
        <v>0</v>
      </c>
      <c r="G180" s="114">
        <f>SUMIF('WOW PMPM &amp; Agg'!$B$42:$B$50,SummaryTC_AP!$B180,'WOW PMPM &amp; Agg'!F$42:F$50)</f>
        <v>0</v>
      </c>
      <c r="H180" s="114">
        <f>SUMIF('WOW PMPM &amp; Agg'!$B$42:$B$50,SummaryTC_AP!$B180,'WOW PMPM &amp; Agg'!G$42:G$50)</f>
        <v>0</v>
      </c>
      <c r="I180" s="114">
        <f>SUMIF('WOW PMPM &amp; Agg'!$B$42:$B$50,SummaryTC_AP!$B180,'WOW PMPM &amp; Agg'!H$42:H$50)</f>
        <v>0</v>
      </c>
      <c r="J180" s="114">
        <f>SUMIF('WOW PMPM &amp; Agg'!$B$42:$B$50,SummaryTC_AP!$B180,'WOW PMPM &amp; Agg'!I$42:I$50)</f>
        <v>0</v>
      </c>
      <c r="K180" s="114">
        <f>SUMIF('WOW PMPM &amp; Agg'!$B$42:$B$50,SummaryTC_AP!$B180,'WOW PMPM &amp; Agg'!J$42:J$50)</f>
        <v>0</v>
      </c>
      <c r="L180" s="114">
        <f>SUMIF('WOW PMPM &amp; Agg'!$B$42:$B$50,SummaryTC_AP!$B180,'WOW PMPM &amp; Agg'!K$42:K$50)</f>
        <v>0</v>
      </c>
      <c r="M180" s="114">
        <f>SUMIF('WOW PMPM &amp; Agg'!$B$42:$B$50,SummaryTC_AP!$B180,'WOW PMPM &amp; Agg'!L$42:L$50)</f>
        <v>0</v>
      </c>
      <c r="N180" s="114">
        <f>SUMIF('WOW PMPM &amp; Agg'!$B$42:$B$50,SummaryTC_AP!$B180,'WOW PMPM &amp; Agg'!M$42:M$50)</f>
        <v>0</v>
      </c>
      <c r="O180" s="114">
        <f>SUMIF('WOW PMPM &amp; Agg'!$B$42:$B$50,SummaryTC_AP!$B180,'WOW PMPM &amp; Agg'!N$42:N$50)</f>
        <v>0</v>
      </c>
      <c r="P180" s="114">
        <f>SUMIF('WOW PMPM &amp; Agg'!$B$42:$B$50,SummaryTC_AP!$B180,'WOW PMPM &amp; Agg'!O$42:O$50)</f>
        <v>0</v>
      </c>
      <c r="Q180" s="114">
        <f>SUMIF('WOW PMPM &amp; Agg'!$B$42:$B$50,SummaryTC_AP!$B180,'WOW PMPM &amp; Agg'!P$42:P$50)</f>
        <v>0</v>
      </c>
      <c r="R180" s="114">
        <f>SUMIF('WOW PMPM &amp; Agg'!$B$42:$B$50,SummaryTC_AP!$B180,'WOW PMPM &amp; Agg'!Q$42:Q$50)</f>
        <v>0</v>
      </c>
      <c r="S180" s="114">
        <f>SUMIF('WOW PMPM &amp; Agg'!$B$42:$B$50,SummaryTC_AP!$B180,'WOW PMPM &amp; Agg'!R$42:R$50)</f>
        <v>0</v>
      </c>
      <c r="T180" s="114">
        <f>SUMIF('WOW PMPM &amp; Agg'!$B$42:$B$50,SummaryTC_AP!$B180,'WOW PMPM &amp; Agg'!S$42:S$50)</f>
        <v>0</v>
      </c>
      <c r="U180" s="114">
        <f>SUMIF('WOW PMPM &amp; Agg'!$B$42:$B$50,SummaryTC_AP!$B180,'WOW PMPM &amp; Agg'!T$42:T$50)</f>
        <v>0</v>
      </c>
      <c r="V180" s="114">
        <f>SUMIF('WOW PMPM &amp; Agg'!$B$42:$B$50,SummaryTC_AP!$B180,'WOW PMPM &amp; Agg'!U$42:U$50)</f>
        <v>0</v>
      </c>
      <c r="W180" s="114">
        <f>SUMIF('WOW PMPM &amp; Agg'!$B$42:$B$50,SummaryTC_AP!$B180,'WOW PMPM &amp; Agg'!V$42:V$50)</f>
        <v>0</v>
      </c>
      <c r="X180" s="114">
        <f>SUMIF('WOW PMPM &amp; Agg'!$B$42:$B$50,SummaryTC_AP!$B180,'WOW PMPM &amp; Agg'!W$42:W$50)</f>
        <v>0</v>
      </c>
      <c r="Y180" s="114">
        <f>SUMIF('WOW PMPM &amp; Agg'!$B$42:$B$50,SummaryTC_AP!$B180,'WOW PMPM &amp; Agg'!X$42:X$50)</f>
        <v>0</v>
      </c>
      <c r="Z180" s="114">
        <f>SUMIF('WOW PMPM &amp; Agg'!$B$42:$B$50,SummaryTC_AP!$B180,'WOW PMPM &amp; Agg'!Y$42:Y$50)</f>
        <v>0</v>
      </c>
      <c r="AA180" s="114">
        <f>SUMIF('WOW PMPM &amp; Agg'!$B$42:$B$50,SummaryTC_AP!$B180,'WOW PMPM &amp; Agg'!Z$42:Z$50)</f>
        <v>0</v>
      </c>
      <c r="AB180" s="114">
        <f>SUMIF('WOW PMPM &amp; Agg'!$B$42:$B$50,SummaryTC_AP!$B180,'WOW PMPM &amp; Agg'!AA$42:AA$50)</f>
        <v>0</v>
      </c>
      <c r="AC180" s="114">
        <f>SUMIF('WOW PMPM &amp; Agg'!$B$42:$B$50,SummaryTC_AP!$B180,'WOW PMPM &amp; Agg'!AB$42:AB$50)</f>
        <v>0</v>
      </c>
      <c r="AD180" s="114">
        <f>SUMIF('WOW PMPM &amp; Agg'!$B$42:$B$50,SummaryTC_AP!$B180,'WOW PMPM &amp; Agg'!AC$42:AC$50)</f>
        <v>0</v>
      </c>
      <c r="AE180" s="114">
        <f>SUMIF('WOW PMPM &amp; Agg'!$B$42:$B$50,SummaryTC_AP!$B180,'WOW PMPM &amp; Agg'!AD$42:AD$50)</f>
        <v>0</v>
      </c>
      <c r="AF180" s="114">
        <f>SUMIF('WOW PMPM &amp; Agg'!$B$42:$B$50,SummaryTC_AP!$B180,'WOW PMPM &amp; Agg'!AE$42:AE$50)</f>
        <v>0</v>
      </c>
      <c r="AG180" s="114">
        <f>SUMIF('WOW PMPM &amp; Agg'!$B$42:$B$50,SummaryTC_AP!$B180,'WOW PMPM &amp; Agg'!AF$42:AF$50)</f>
        <v>0</v>
      </c>
      <c r="AH180" s="347">
        <f>SUMIF('WOW PMPM &amp; Agg'!$B$42:$B$50,SummaryTC_AP!$B180,'WOW PMPM &amp; Agg'!AG$42:AG$50)</f>
        <v>0</v>
      </c>
      <c r="AI180" s="368"/>
    </row>
    <row r="181" spans="2:39" ht="13.5" thickBot="1" x14ac:dyDescent="0.25">
      <c r="B181" s="25">
        <f>'Summary TC'!B181</f>
        <v>0</v>
      </c>
      <c r="C181" s="128">
        <f>'Summary TC'!C181</f>
        <v>0</v>
      </c>
      <c r="D181" s="264"/>
      <c r="E181" s="204"/>
      <c r="F181" s="205"/>
      <c r="G181" s="205"/>
      <c r="H181" s="205"/>
      <c r="I181" s="205"/>
      <c r="J181" s="205"/>
      <c r="K181" s="205"/>
      <c r="L181" s="205"/>
      <c r="M181" s="205"/>
      <c r="N181" s="205"/>
      <c r="O181" s="205"/>
      <c r="P181" s="205"/>
      <c r="Q181" s="205"/>
      <c r="R181" s="205"/>
      <c r="S181" s="205"/>
      <c r="T181" s="205"/>
      <c r="U181" s="205"/>
      <c r="V181" s="205"/>
      <c r="W181" s="205"/>
      <c r="X181" s="205"/>
      <c r="Y181" s="205"/>
      <c r="Z181" s="205"/>
      <c r="AA181" s="205"/>
      <c r="AB181" s="205"/>
      <c r="AC181" s="205"/>
      <c r="AD181" s="205"/>
      <c r="AE181" s="205"/>
      <c r="AF181" s="205"/>
      <c r="AG181" s="205"/>
      <c r="AH181" s="352"/>
      <c r="AI181" s="370"/>
    </row>
    <row r="182" spans="2:39" ht="13.5" thickBot="1" x14ac:dyDescent="0.25">
      <c r="B182" s="165" t="str">
        <f>'Summary TC'!B182</f>
        <v>TOTAL</v>
      </c>
      <c r="C182" s="82"/>
      <c r="D182" s="185"/>
      <c r="E182" s="203">
        <f>IF(AND(E$12&gt;=Dropdowns!$E$1, E$12&lt;=Dropdowns!$E$2), SUMIF($D161:$D181,"Total",E161:E181),0)</f>
        <v>355043264.14999998</v>
      </c>
      <c r="F182" s="206">
        <f>IF(AND(F$12&gt;=Dropdowns!$E$1, F$12&lt;=Dropdowns!$E$2), SUMIF($D161:$D181,"Total",F161:F181),0)</f>
        <v>563660686.83000004</v>
      </c>
      <c r="G182" s="206">
        <f>IF(AND(G$12&gt;=Dropdowns!$E$1, G$12&lt;=Dropdowns!$E$2), SUMIF($D161:$D181,"Total",G161:G181),0)</f>
        <v>691220435.56000006</v>
      </c>
      <c r="H182" s="206">
        <f>IF(AND(H$12&gt;=Dropdowns!$E$1, H$12&lt;=Dropdowns!$E$2), SUMIF($D161:$D181,"Total",H161:H181),0)</f>
        <v>698472391.3499999</v>
      </c>
      <c r="I182" s="206">
        <f>IF(AND(I$12&gt;=Dropdowns!$E$1, I$12&lt;=Dropdowns!$E$2), SUMIF($D161:$D181,"Total",I161:I181),0)</f>
        <v>693551711.71000004</v>
      </c>
      <c r="J182" s="206">
        <f>IF(AND(J$12&gt;=Dropdowns!$E$1, J$12&lt;=Dropdowns!$E$2), SUMIF($D161:$D181,"Total",J161:J181),0)</f>
        <v>0</v>
      </c>
      <c r="K182" s="206">
        <f>IF(AND(K$12&gt;=Dropdowns!$E$1, K$12&lt;=Dropdowns!$E$2), SUMIF($D161:$D181,"Total",K161:K181),0)</f>
        <v>0</v>
      </c>
      <c r="L182" s="206">
        <f>IF(AND(L$12&gt;=Dropdowns!$E$1, L$12&lt;=Dropdowns!$E$2), SUMIF($D161:$D181,"Total",L161:L181),0)</f>
        <v>0</v>
      </c>
      <c r="M182" s="206">
        <f>IF(AND(M$12&gt;=Dropdowns!$E$1, M$12&lt;=Dropdowns!$E$2), SUMIF($D161:$D181,"Total",M161:M181),0)</f>
        <v>0</v>
      </c>
      <c r="N182" s="206">
        <f>IF(AND(N$12&gt;=Dropdowns!$E$1, N$12&lt;=Dropdowns!$E$2), SUMIF($D161:$D181,"Total",N161:N181),0)</f>
        <v>0</v>
      </c>
      <c r="O182" s="206">
        <f>IF(AND(O$12&gt;=Dropdowns!$E$1, O$12&lt;=Dropdowns!$E$2), SUMIF($D161:$D181,"Total",O161:O181),0)</f>
        <v>0</v>
      </c>
      <c r="P182" s="206">
        <f>IF(AND(P$12&gt;=Dropdowns!$E$1, P$12&lt;=Dropdowns!$E$2), SUMIF($D161:$D181,"Total",P161:P181),0)</f>
        <v>0</v>
      </c>
      <c r="Q182" s="206">
        <f>IF(AND(Q$12&gt;=Dropdowns!$E$1, Q$12&lt;=Dropdowns!$E$2), SUMIF($D161:$D181,"Total",Q161:Q181),0)</f>
        <v>0</v>
      </c>
      <c r="R182" s="206">
        <f>IF(AND(R$12&gt;=Dropdowns!$E$1, R$12&lt;=Dropdowns!$E$2), SUMIF($D161:$D181,"Total",R161:R181),0)</f>
        <v>0</v>
      </c>
      <c r="S182" s="206">
        <f>IF(AND(S$12&gt;=Dropdowns!$E$1, S$12&lt;=Dropdowns!$E$2), SUMIF($D161:$D181,"Total",S161:S181),0)</f>
        <v>0</v>
      </c>
      <c r="T182" s="206">
        <f>IF(AND(T$12&gt;=Dropdowns!$E$1, T$12&lt;=Dropdowns!$E$2), SUMIF($D161:$D181,"Total",T161:T181),0)</f>
        <v>0</v>
      </c>
      <c r="U182" s="206">
        <f>IF(AND(U$12&gt;=Dropdowns!$E$1, U$12&lt;=Dropdowns!$E$2), SUMIF($D161:$D181,"Total",U161:U181),0)</f>
        <v>0</v>
      </c>
      <c r="V182" s="206">
        <f>IF(AND(V$12&gt;=Dropdowns!$E$1, V$12&lt;=Dropdowns!$E$2), SUMIF($D161:$D181,"Total",V161:V181),0)</f>
        <v>0</v>
      </c>
      <c r="W182" s="206">
        <f>IF(AND(W$12&gt;=Dropdowns!$E$1, W$12&lt;=Dropdowns!$E$2), SUMIF($D161:$D181,"Total",W161:W181),0)</f>
        <v>0</v>
      </c>
      <c r="X182" s="206">
        <f>IF(AND(X$12&gt;=Dropdowns!$E$1, X$12&lt;=Dropdowns!$E$2), SUMIF($D161:$D181,"Total",X161:X181),0)</f>
        <v>0</v>
      </c>
      <c r="Y182" s="206">
        <f>IF(AND(Y$12&gt;=Dropdowns!$E$1, Y$12&lt;=Dropdowns!$E$2), SUMIF($D161:$D181,"Total",Y161:Y181),0)</f>
        <v>0</v>
      </c>
      <c r="Z182" s="206">
        <f>IF(AND(Z$12&gt;=Dropdowns!$E$1, Z$12&lt;=Dropdowns!$E$2), SUMIF($D161:$D181,"Total",Z161:Z181),0)</f>
        <v>0</v>
      </c>
      <c r="AA182" s="206">
        <f>IF(AND(AA$12&gt;=Dropdowns!$E$1, AA$12&lt;=Dropdowns!$E$2), SUMIF($D161:$D181,"Total",AA161:AA181),0)</f>
        <v>0</v>
      </c>
      <c r="AB182" s="206">
        <f>IF(AND(AB$12&gt;=Dropdowns!$E$1, AB$12&lt;=Dropdowns!$E$2), SUMIF($D161:$D181,"Total",AB161:AB181),0)</f>
        <v>0</v>
      </c>
      <c r="AC182" s="206">
        <f>IF(AND(AC$12&gt;=Dropdowns!$E$1, AC$12&lt;=Dropdowns!$E$2), SUMIF($D161:$D181,"Total",AC161:AC181),0)</f>
        <v>0</v>
      </c>
      <c r="AD182" s="206">
        <f>IF(AND(AD$12&gt;=Dropdowns!$E$1, AD$12&lt;=Dropdowns!$E$2), SUMIF($D161:$D181,"Total",AD161:AD181),0)</f>
        <v>0</v>
      </c>
      <c r="AE182" s="206">
        <f>IF(AND(AE$12&gt;=Dropdowns!$E$1, AE$12&lt;=Dropdowns!$E$2), SUMIF($D161:$D181,"Total",AE161:AE181),0)</f>
        <v>0</v>
      </c>
      <c r="AF182" s="206">
        <f>IF(AND(AF$12&gt;=Dropdowns!$E$1, AF$12&lt;=Dropdowns!$E$2), SUMIF($D161:$D181,"Total",AF161:AF181),0)</f>
        <v>0</v>
      </c>
      <c r="AG182" s="206">
        <f>IF(AND(AG$12&gt;=Dropdowns!$E$1, AG$12&lt;=Dropdowns!$E$2), SUMIF($D161:$D181,"Total",AG161:AG181),0)</f>
        <v>0</v>
      </c>
      <c r="AH182" s="206">
        <f>IF(AND(AH$12&gt;=Dropdowns!$E$1, AH$12&lt;=Dropdowns!$E$2), SUMIF($D161:$D181,"Total",AH161:AH181),0)</f>
        <v>0</v>
      </c>
      <c r="AI182" s="311">
        <f>SUM(E182:AH182)</f>
        <v>3001948489.5999999</v>
      </c>
    </row>
    <row r="183" spans="2:39" x14ac:dyDescent="0.2">
      <c r="B183" s="18">
        <f>'Summary TC'!B183</f>
        <v>0</v>
      </c>
    </row>
    <row r="184" spans="2:39" ht="13.5" thickBot="1" x14ac:dyDescent="0.25">
      <c r="B184" s="18" t="str">
        <f>'Summary TC'!B184</f>
        <v>With-Waiver Total Expenditures</v>
      </c>
      <c r="C184" s="222"/>
      <c r="D184" s="166"/>
    </row>
    <row r="185" spans="2:39" x14ac:dyDescent="0.2">
      <c r="B185" s="27">
        <f>'Summary TC'!B185</f>
        <v>0</v>
      </c>
      <c r="C185" s="27">
        <f>'Summary TC'!C185</f>
        <v>0</v>
      </c>
      <c r="D185" s="167"/>
      <c r="E185" s="50" t="s">
        <v>0</v>
      </c>
      <c r="F185" s="167"/>
      <c r="G185" s="4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65"/>
    </row>
    <row r="186" spans="2:39" ht="13.5" thickBot="1" x14ac:dyDescent="0.25">
      <c r="B186" s="25">
        <f>'Summary TC'!B186</f>
        <v>0</v>
      </c>
      <c r="C186" s="25">
        <f>'Summary TC'!C186</f>
        <v>0</v>
      </c>
      <c r="D186" s="144"/>
      <c r="E186" s="63">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6" t="s">
        <v>1</v>
      </c>
    </row>
    <row r="187" spans="2:39" x14ac:dyDescent="0.2">
      <c r="B187" s="25" t="str">
        <f>'Summary TC'!B187</f>
        <v>Hypothetical 1 Per Capita</v>
      </c>
      <c r="C187" s="25">
        <f>'Summary TC'!C187</f>
        <v>0</v>
      </c>
      <c r="D187" s="144"/>
      <c r="E187" s="181"/>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367"/>
      <c r="AI187" s="367"/>
    </row>
    <row r="188" spans="2:39" x14ac:dyDescent="0.2">
      <c r="B188" s="25" t="str">
        <f>'Summary TC'!B188</f>
        <v xml:space="preserve">New Adult Group </v>
      </c>
      <c r="C188" s="25">
        <f>'Summary TC'!C188</f>
        <v>1</v>
      </c>
      <c r="D188" s="144"/>
      <c r="E188" s="131">
        <f>SUMIF('WW Spending Total'!$B$10:$B$49,SummaryTC_AP!$B188,'WW Spending Total'!D$10:D$49)</f>
        <v>277993275</v>
      </c>
      <c r="F188" s="134">
        <f>SUMIF('WW Spending Total'!$B$10:$B$49,SummaryTC_AP!$B188,'WW Spending Total'!E$10:E$49)</f>
        <v>390414303</v>
      </c>
      <c r="G188" s="134">
        <f>SUMIF('WW Spending Total'!$B$10:$B$49,SummaryTC_AP!$B188,'WW Spending Total'!F$10:F$49)</f>
        <v>265701008</v>
      </c>
      <c r="H188" s="134">
        <f>SUMIF('WW Spending Total'!$B$10:$B$49,SummaryTC_AP!$B188,'WW Spending Total'!G$10:G$49)</f>
        <v>286847458</v>
      </c>
      <c r="I188" s="134">
        <f>SUMIF('WW Spending Total'!$B$10:$B$49,SummaryTC_AP!$B188,'WW Spending Total'!H$10:H$49)</f>
        <v>355702278</v>
      </c>
      <c r="J188" s="134">
        <f>SUMIF('WW Spending Total'!$B$10:$B$49,SummaryTC_AP!$B188,'WW Spending Total'!I$10:I$49)</f>
        <v>0</v>
      </c>
      <c r="K188" s="134">
        <f>SUMIF('WW Spending Total'!$B$10:$B$49,SummaryTC_AP!$B188,'WW Spending Total'!J$10:J$49)</f>
        <v>0</v>
      </c>
      <c r="L188" s="134">
        <f>SUMIF('WW Spending Total'!$B$10:$B$49,SummaryTC_AP!$B188,'WW Spending Total'!K$10:K$49)</f>
        <v>0</v>
      </c>
      <c r="M188" s="134">
        <f>SUMIF('WW Spending Total'!$B$10:$B$49,SummaryTC_AP!$B188,'WW Spending Total'!L$10:L$49)</f>
        <v>0</v>
      </c>
      <c r="N188" s="134">
        <f>SUMIF('WW Spending Total'!$B$10:$B$49,SummaryTC_AP!$B188,'WW Spending Total'!M$10:M$49)</f>
        <v>0</v>
      </c>
      <c r="O188" s="134">
        <f>SUMIF('WW Spending Total'!$B$10:$B$49,SummaryTC_AP!$B188,'WW Spending Total'!N$10:N$49)</f>
        <v>0</v>
      </c>
      <c r="P188" s="134">
        <f>SUMIF('WW Spending Total'!$B$10:$B$49,SummaryTC_AP!$B188,'WW Spending Total'!O$10:O$49)</f>
        <v>0</v>
      </c>
      <c r="Q188" s="134">
        <f>SUMIF('WW Spending Total'!$B$10:$B$49,SummaryTC_AP!$B188,'WW Spending Total'!P$10:P$49)</f>
        <v>0</v>
      </c>
      <c r="R188" s="134">
        <f>SUMIF('WW Spending Total'!$B$10:$B$49,SummaryTC_AP!$B188,'WW Spending Total'!Q$10:Q$49)</f>
        <v>0</v>
      </c>
      <c r="S188" s="134">
        <f>SUMIF('WW Spending Total'!$B$10:$B$49,SummaryTC_AP!$B188,'WW Spending Total'!R$10:R$49)</f>
        <v>0</v>
      </c>
      <c r="T188" s="134">
        <f>SUMIF('WW Spending Total'!$B$10:$B$49,SummaryTC_AP!$B188,'WW Spending Total'!S$10:S$49)</f>
        <v>0</v>
      </c>
      <c r="U188" s="134">
        <f>SUMIF('WW Spending Total'!$B$10:$B$49,SummaryTC_AP!$B188,'WW Spending Total'!T$10:T$49)</f>
        <v>0</v>
      </c>
      <c r="V188" s="134">
        <f>SUMIF('WW Spending Total'!$B$10:$B$49,SummaryTC_AP!$B188,'WW Spending Total'!U$10:U$49)</f>
        <v>0</v>
      </c>
      <c r="W188" s="134">
        <f>SUMIF('WW Spending Total'!$B$10:$B$49,SummaryTC_AP!$B188,'WW Spending Total'!V$10:V$49)</f>
        <v>0</v>
      </c>
      <c r="X188" s="134">
        <f>SUMIF('WW Spending Total'!$B$10:$B$49,SummaryTC_AP!$B188,'WW Spending Total'!W$10:W$49)</f>
        <v>0</v>
      </c>
      <c r="Y188" s="134">
        <f>SUMIF('WW Spending Total'!$B$10:$B$49,SummaryTC_AP!$B188,'WW Spending Total'!X$10:X$49)</f>
        <v>0</v>
      </c>
      <c r="Z188" s="134">
        <f>SUMIF('WW Spending Total'!$B$10:$B$49,SummaryTC_AP!$B188,'WW Spending Total'!Y$10:Y$49)</f>
        <v>0</v>
      </c>
      <c r="AA188" s="134">
        <f>SUMIF('WW Spending Total'!$B$10:$B$49,SummaryTC_AP!$B188,'WW Spending Total'!Z$10:Z$49)</f>
        <v>0</v>
      </c>
      <c r="AB188" s="134">
        <f>SUMIF('WW Spending Total'!$B$10:$B$49,SummaryTC_AP!$B188,'WW Spending Total'!AA$10:AA$49)</f>
        <v>0</v>
      </c>
      <c r="AC188" s="134">
        <f>SUMIF('WW Spending Total'!$B$10:$B$49,SummaryTC_AP!$B188,'WW Spending Total'!AB$10:AB$49)</f>
        <v>0</v>
      </c>
      <c r="AD188" s="134">
        <f>SUMIF('WW Spending Total'!$B$10:$B$49,SummaryTC_AP!$B188,'WW Spending Total'!AC$10:AC$49)</f>
        <v>0</v>
      </c>
      <c r="AE188" s="134">
        <f>SUMIF('WW Spending Total'!$B$10:$B$49,SummaryTC_AP!$B188,'WW Spending Total'!AD$10:AD$49)</f>
        <v>0</v>
      </c>
      <c r="AF188" s="134">
        <f>SUMIF('WW Spending Total'!$B$10:$B$49,SummaryTC_AP!$B188,'WW Spending Total'!AE$10:AE$49)</f>
        <v>0</v>
      </c>
      <c r="AG188" s="134">
        <f>SUMIF('WW Spending Total'!$B$10:$B$49,SummaryTC_AP!$B188,'WW Spending Total'!AF$10:AF$49)</f>
        <v>0</v>
      </c>
      <c r="AH188" s="353">
        <f>SUMIF('WW Spending Total'!$B$10:$B$49,SummaryTC_AP!$B188,'WW Spending Total'!AG$10:AG$49)</f>
        <v>0</v>
      </c>
      <c r="AI188" s="368"/>
    </row>
    <row r="189" spans="2:39" x14ac:dyDescent="0.2">
      <c r="B189" s="25" t="str">
        <f>'Summary TC'!B189</f>
        <v/>
      </c>
      <c r="C189" s="25">
        <f>'Summary TC'!C189</f>
        <v>0</v>
      </c>
      <c r="D189" s="144"/>
      <c r="E189" s="131">
        <f>SUMIF('WW Spending Total'!$B$10:$B$49,SummaryTC_AP!$B189,'WW Spending Total'!D$10:D$49)</f>
        <v>0</v>
      </c>
      <c r="F189" s="134">
        <f>SUMIF('WW Spending Total'!$B$10:$B$49,SummaryTC_AP!$B189,'WW Spending Total'!E$10:E$49)</f>
        <v>0</v>
      </c>
      <c r="G189" s="134">
        <f>SUMIF('WW Spending Total'!$B$10:$B$49,SummaryTC_AP!$B189,'WW Spending Total'!F$10:F$49)</f>
        <v>0</v>
      </c>
      <c r="H189" s="134">
        <f>SUMIF('WW Spending Total'!$B$10:$B$49,SummaryTC_AP!$B189,'WW Spending Total'!G$10:G$49)</f>
        <v>0</v>
      </c>
      <c r="I189" s="134">
        <f>SUMIF('WW Spending Total'!$B$10:$B$49,SummaryTC_AP!$B189,'WW Spending Total'!H$10:H$49)</f>
        <v>0</v>
      </c>
      <c r="J189" s="134">
        <f>SUMIF('WW Spending Total'!$B$10:$B$49,SummaryTC_AP!$B189,'WW Spending Total'!I$10:I$49)</f>
        <v>0</v>
      </c>
      <c r="K189" s="134">
        <f>SUMIF('WW Spending Total'!$B$10:$B$49,SummaryTC_AP!$B189,'WW Spending Total'!J$10:J$49)</f>
        <v>0</v>
      </c>
      <c r="L189" s="134">
        <f>SUMIF('WW Spending Total'!$B$10:$B$49,SummaryTC_AP!$B189,'WW Spending Total'!K$10:K$49)</f>
        <v>0</v>
      </c>
      <c r="M189" s="134">
        <f>SUMIF('WW Spending Total'!$B$10:$B$49,SummaryTC_AP!$B189,'WW Spending Total'!L$10:L$49)</f>
        <v>0</v>
      </c>
      <c r="N189" s="134">
        <f>SUMIF('WW Spending Total'!$B$10:$B$49,SummaryTC_AP!$B189,'WW Spending Total'!M$10:M$49)</f>
        <v>0</v>
      </c>
      <c r="O189" s="134">
        <f>SUMIF('WW Spending Total'!$B$10:$B$49,SummaryTC_AP!$B189,'WW Spending Total'!N$10:N$49)</f>
        <v>0</v>
      </c>
      <c r="P189" s="134">
        <f>SUMIF('WW Spending Total'!$B$10:$B$49,SummaryTC_AP!$B189,'WW Spending Total'!O$10:O$49)</f>
        <v>0</v>
      </c>
      <c r="Q189" s="134">
        <f>SUMIF('WW Spending Total'!$B$10:$B$49,SummaryTC_AP!$B189,'WW Spending Total'!P$10:P$49)</f>
        <v>0</v>
      </c>
      <c r="R189" s="134">
        <f>SUMIF('WW Spending Total'!$B$10:$B$49,SummaryTC_AP!$B189,'WW Spending Total'!Q$10:Q$49)</f>
        <v>0</v>
      </c>
      <c r="S189" s="134">
        <f>SUMIF('WW Spending Total'!$B$10:$B$49,SummaryTC_AP!$B189,'WW Spending Total'!R$10:R$49)</f>
        <v>0</v>
      </c>
      <c r="T189" s="134">
        <f>SUMIF('WW Spending Total'!$B$10:$B$49,SummaryTC_AP!$B189,'WW Spending Total'!S$10:S$49)</f>
        <v>0</v>
      </c>
      <c r="U189" s="134">
        <f>SUMIF('WW Spending Total'!$B$10:$B$49,SummaryTC_AP!$B189,'WW Spending Total'!T$10:T$49)</f>
        <v>0</v>
      </c>
      <c r="V189" s="134">
        <f>SUMIF('WW Spending Total'!$B$10:$B$49,SummaryTC_AP!$B189,'WW Spending Total'!U$10:U$49)</f>
        <v>0</v>
      </c>
      <c r="W189" s="134">
        <f>SUMIF('WW Spending Total'!$B$10:$B$49,SummaryTC_AP!$B189,'WW Spending Total'!V$10:V$49)</f>
        <v>0</v>
      </c>
      <c r="X189" s="134">
        <f>SUMIF('WW Spending Total'!$B$10:$B$49,SummaryTC_AP!$B189,'WW Spending Total'!W$10:W$49)</f>
        <v>0</v>
      </c>
      <c r="Y189" s="134">
        <f>SUMIF('WW Spending Total'!$B$10:$B$49,SummaryTC_AP!$B189,'WW Spending Total'!X$10:X$49)</f>
        <v>0</v>
      </c>
      <c r="Z189" s="134">
        <f>SUMIF('WW Spending Total'!$B$10:$B$49,SummaryTC_AP!$B189,'WW Spending Total'!Y$10:Y$49)</f>
        <v>0</v>
      </c>
      <c r="AA189" s="134">
        <f>SUMIF('WW Spending Total'!$B$10:$B$49,SummaryTC_AP!$B189,'WW Spending Total'!Z$10:Z$49)</f>
        <v>0</v>
      </c>
      <c r="AB189" s="134">
        <f>SUMIF('WW Spending Total'!$B$10:$B$49,SummaryTC_AP!$B189,'WW Spending Total'!AA$10:AA$49)</f>
        <v>0</v>
      </c>
      <c r="AC189" s="134">
        <f>SUMIF('WW Spending Total'!$B$10:$B$49,SummaryTC_AP!$B189,'WW Spending Total'!AB$10:AB$49)</f>
        <v>0</v>
      </c>
      <c r="AD189" s="134">
        <f>SUMIF('WW Spending Total'!$B$10:$B$49,SummaryTC_AP!$B189,'WW Spending Total'!AC$10:AC$49)</f>
        <v>0</v>
      </c>
      <c r="AE189" s="134">
        <f>SUMIF('WW Spending Total'!$B$10:$B$49,SummaryTC_AP!$B189,'WW Spending Total'!AD$10:AD$49)</f>
        <v>0</v>
      </c>
      <c r="AF189" s="134">
        <f>SUMIF('WW Spending Total'!$B$10:$B$49,SummaryTC_AP!$B189,'WW Spending Total'!AE$10:AE$49)</f>
        <v>0</v>
      </c>
      <c r="AG189" s="134">
        <f>SUMIF('WW Spending Total'!$B$10:$B$49,SummaryTC_AP!$B189,'WW Spending Total'!AF$10:AF$49)</f>
        <v>0</v>
      </c>
      <c r="AH189" s="353">
        <f>SUMIF('WW Spending Total'!$B$10:$B$49,SummaryTC_AP!$B189,'WW Spending Total'!AG$10:AG$49)</f>
        <v>0</v>
      </c>
      <c r="AI189" s="368"/>
    </row>
    <row r="190" spans="2:39" x14ac:dyDescent="0.2">
      <c r="B190" s="25" t="str">
        <f>'Summary TC'!B190</f>
        <v/>
      </c>
      <c r="C190" s="25">
        <f>'Summary TC'!C190</f>
        <v>0</v>
      </c>
      <c r="D190" s="144"/>
      <c r="E190" s="131">
        <f>SUMIF('WW Spending Total'!$B$10:$B$49,SummaryTC_AP!$B190,'WW Spending Total'!D$10:D$49)</f>
        <v>0</v>
      </c>
      <c r="F190" s="134">
        <f>SUMIF('WW Spending Total'!$B$10:$B$49,SummaryTC_AP!$B190,'WW Spending Total'!E$10:E$49)</f>
        <v>0</v>
      </c>
      <c r="G190" s="134">
        <f>SUMIF('WW Spending Total'!$B$10:$B$49,SummaryTC_AP!$B190,'WW Spending Total'!F$10:F$49)</f>
        <v>0</v>
      </c>
      <c r="H190" s="134">
        <f>SUMIF('WW Spending Total'!$B$10:$B$49,SummaryTC_AP!$B190,'WW Spending Total'!G$10:G$49)</f>
        <v>0</v>
      </c>
      <c r="I190" s="134">
        <f>SUMIF('WW Spending Total'!$B$10:$B$49,SummaryTC_AP!$B190,'WW Spending Total'!H$10:H$49)</f>
        <v>0</v>
      </c>
      <c r="J190" s="134">
        <f>SUMIF('WW Spending Total'!$B$10:$B$49,SummaryTC_AP!$B190,'WW Spending Total'!I$10:I$49)</f>
        <v>0</v>
      </c>
      <c r="K190" s="134">
        <f>SUMIF('WW Spending Total'!$B$10:$B$49,SummaryTC_AP!$B190,'WW Spending Total'!J$10:J$49)</f>
        <v>0</v>
      </c>
      <c r="L190" s="134">
        <f>SUMIF('WW Spending Total'!$B$10:$B$49,SummaryTC_AP!$B190,'WW Spending Total'!K$10:K$49)</f>
        <v>0</v>
      </c>
      <c r="M190" s="134">
        <f>SUMIF('WW Spending Total'!$B$10:$B$49,SummaryTC_AP!$B190,'WW Spending Total'!L$10:L$49)</f>
        <v>0</v>
      </c>
      <c r="N190" s="134">
        <f>SUMIF('WW Spending Total'!$B$10:$B$49,SummaryTC_AP!$B190,'WW Spending Total'!M$10:M$49)</f>
        <v>0</v>
      </c>
      <c r="O190" s="134">
        <f>SUMIF('WW Spending Total'!$B$10:$B$49,SummaryTC_AP!$B190,'WW Spending Total'!N$10:N$49)</f>
        <v>0</v>
      </c>
      <c r="P190" s="134">
        <f>SUMIF('WW Spending Total'!$B$10:$B$49,SummaryTC_AP!$B190,'WW Spending Total'!O$10:O$49)</f>
        <v>0</v>
      </c>
      <c r="Q190" s="134">
        <f>SUMIF('WW Spending Total'!$B$10:$B$49,SummaryTC_AP!$B190,'WW Spending Total'!P$10:P$49)</f>
        <v>0</v>
      </c>
      <c r="R190" s="134">
        <f>SUMIF('WW Spending Total'!$B$10:$B$49,SummaryTC_AP!$B190,'WW Spending Total'!Q$10:Q$49)</f>
        <v>0</v>
      </c>
      <c r="S190" s="134">
        <f>SUMIF('WW Spending Total'!$B$10:$B$49,SummaryTC_AP!$B190,'WW Spending Total'!R$10:R$49)</f>
        <v>0</v>
      </c>
      <c r="T190" s="134">
        <f>SUMIF('WW Spending Total'!$B$10:$B$49,SummaryTC_AP!$B190,'WW Spending Total'!S$10:S$49)</f>
        <v>0</v>
      </c>
      <c r="U190" s="134">
        <f>SUMIF('WW Spending Total'!$B$10:$B$49,SummaryTC_AP!$B190,'WW Spending Total'!T$10:T$49)</f>
        <v>0</v>
      </c>
      <c r="V190" s="134">
        <f>SUMIF('WW Spending Total'!$B$10:$B$49,SummaryTC_AP!$B190,'WW Spending Total'!U$10:U$49)</f>
        <v>0</v>
      </c>
      <c r="W190" s="134">
        <f>SUMIF('WW Spending Total'!$B$10:$B$49,SummaryTC_AP!$B190,'WW Spending Total'!V$10:V$49)</f>
        <v>0</v>
      </c>
      <c r="X190" s="134">
        <f>SUMIF('WW Spending Total'!$B$10:$B$49,SummaryTC_AP!$B190,'WW Spending Total'!W$10:W$49)</f>
        <v>0</v>
      </c>
      <c r="Y190" s="134">
        <f>SUMIF('WW Spending Total'!$B$10:$B$49,SummaryTC_AP!$B190,'WW Spending Total'!X$10:X$49)</f>
        <v>0</v>
      </c>
      <c r="Z190" s="134">
        <f>SUMIF('WW Spending Total'!$B$10:$B$49,SummaryTC_AP!$B190,'WW Spending Total'!Y$10:Y$49)</f>
        <v>0</v>
      </c>
      <c r="AA190" s="134">
        <f>SUMIF('WW Spending Total'!$B$10:$B$49,SummaryTC_AP!$B190,'WW Spending Total'!Z$10:Z$49)</f>
        <v>0</v>
      </c>
      <c r="AB190" s="134">
        <f>SUMIF('WW Spending Total'!$B$10:$B$49,SummaryTC_AP!$B190,'WW Spending Total'!AA$10:AA$49)</f>
        <v>0</v>
      </c>
      <c r="AC190" s="134">
        <f>SUMIF('WW Spending Total'!$B$10:$B$49,SummaryTC_AP!$B190,'WW Spending Total'!AB$10:AB$49)</f>
        <v>0</v>
      </c>
      <c r="AD190" s="134">
        <f>SUMIF('WW Spending Total'!$B$10:$B$49,SummaryTC_AP!$B190,'WW Spending Total'!AC$10:AC$49)</f>
        <v>0</v>
      </c>
      <c r="AE190" s="134">
        <f>SUMIF('WW Spending Total'!$B$10:$B$49,SummaryTC_AP!$B190,'WW Spending Total'!AD$10:AD$49)</f>
        <v>0</v>
      </c>
      <c r="AF190" s="134">
        <f>SUMIF('WW Spending Total'!$B$10:$B$49,SummaryTC_AP!$B190,'WW Spending Total'!AE$10:AE$49)</f>
        <v>0</v>
      </c>
      <c r="AG190" s="134">
        <f>SUMIF('WW Spending Total'!$B$10:$B$49,SummaryTC_AP!$B190,'WW Spending Total'!AF$10:AF$49)</f>
        <v>0</v>
      </c>
      <c r="AH190" s="353">
        <f>SUMIF('WW Spending Total'!$B$10:$B$49,SummaryTC_AP!$B190,'WW Spending Total'!AG$10:AG$49)</f>
        <v>0</v>
      </c>
      <c r="AI190" s="368"/>
    </row>
    <row r="191" spans="2:39" x14ac:dyDescent="0.2">
      <c r="B191" s="25">
        <f>'Summary TC'!B191</f>
        <v>0</v>
      </c>
      <c r="C191" s="25">
        <f>'Summary TC'!C191</f>
        <v>0</v>
      </c>
      <c r="D191" s="144"/>
      <c r="E191" s="183"/>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368"/>
      <c r="AI191" s="368"/>
      <c r="AJ191" s="115"/>
      <c r="AK191" s="115"/>
      <c r="AL191" s="115"/>
      <c r="AM191" s="115"/>
    </row>
    <row r="192" spans="2:39" x14ac:dyDescent="0.2">
      <c r="B192" s="25" t="str">
        <f>'Summary TC'!B192</f>
        <v>Hypothetical 1 Aggregate</v>
      </c>
      <c r="C192" s="25">
        <f>'Summary TC'!C192</f>
        <v>0</v>
      </c>
      <c r="D192" s="5"/>
      <c r="E192" s="131"/>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353"/>
      <c r="AI192" s="353"/>
    </row>
    <row r="193" spans="2:37" x14ac:dyDescent="0.2">
      <c r="B193" s="25" t="str">
        <f>'Summary TC'!B193</f>
        <v/>
      </c>
      <c r="C193" s="25">
        <f>'Summary TC'!C193</f>
        <v>0</v>
      </c>
      <c r="D193" s="5"/>
      <c r="E193" s="131">
        <f>SUMIF('WW Spending Total'!$B$10:$B$49,SummaryTC_AP!$B193,'WW Spending Total'!D$10:D$49)</f>
        <v>0</v>
      </c>
      <c r="F193" s="134">
        <f>SUMIF('WW Spending Total'!$B$10:$B$49,SummaryTC_AP!$B193,'WW Spending Total'!E$10:E$49)</f>
        <v>0</v>
      </c>
      <c r="G193" s="134">
        <f>SUMIF('WW Spending Total'!$B$10:$B$49,SummaryTC_AP!$B193,'WW Spending Total'!F$10:F$49)</f>
        <v>0</v>
      </c>
      <c r="H193" s="134">
        <f>SUMIF('WW Spending Total'!$B$10:$B$49,SummaryTC_AP!$B193,'WW Spending Total'!G$10:G$49)</f>
        <v>0</v>
      </c>
      <c r="I193" s="134">
        <f>SUMIF('WW Spending Total'!$B$10:$B$49,SummaryTC_AP!$B193,'WW Spending Total'!H$10:H$49)</f>
        <v>0</v>
      </c>
      <c r="J193" s="134">
        <f>SUMIF('WW Spending Total'!$B$10:$B$49,SummaryTC_AP!$B193,'WW Spending Total'!I$10:I$49)</f>
        <v>0</v>
      </c>
      <c r="K193" s="134">
        <f>SUMIF('WW Spending Total'!$B$10:$B$49,SummaryTC_AP!$B193,'WW Spending Total'!J$10:J$49)</f>
        <v>0</v>
      </c>
      <c r="L193" s="134">
        <f>SUMIF('WW Spending Total'!$B$10:$B$49,SummaryTC_AP!$B193,'WW Spending Total'!K$10:K$49)</f>
        <v>0</v>
      </c>
      <c r="M193" s="134">
        <f>SUMIF('WW Spending Total'!$B$10:$B$49,SummaryTC_AP!$B193,'WW Spending Total'!L$10:L$49)</f>
        <v>0</v>
      </c>
      <c r="N193" s="134">
        <f>SUMIF('WW Spending Total'!$B$10:$B$49,SummaryTC_AP!$B193,'WW Spending Total'!M$10:M$49)</f>
        <v>0</v>
      </c>
      <c r="O193" s="134">
        <f>SUMIF('WW Spending Total'!$B$10:$B$49,SummaryTC_AP!$B193,'WW Spending Total'!N$10:N$49)</f>
        <v>0</v>
      </c>
      <c r="P193" s="134">
        <f>SUMIF('WW Spending Total'!$B$10:$B$49,SummaryTC_AP!$B193,'WW Spending Total'!O$10:O$49)</f>
        <v>0</v>
      </c>
      <c r="Q193" s="134">
        <f>SUMIF('WW Spending Total'!$B$10:$B$49,SummaryTC_AP!$B193,'WW Spending Total'!P$10:P$49)</f>
        <v>0</v>
      </c>
      <c r="R193" s="134">
        <f>SUMIF('WW Spending Total'!$B$10:$B$49,SummaryTC_AP!$B193,'WW Spending Total'!Q$10:Q$49)</f>
        <v>0</v>
      </c>
      <c r="S193" s="134">
        <f>SUMIF('WW Spending Total'!$B$10:$B$49,SummaryTC_AP!$B193,'WW Spending Total'!R$10:R$49)</f>
        <v>0</v>
      </c>
      <c r="T193" s="134">
        <f>SUMIF('WW Spending Total'!$B$10:$B$49,SummaryTC_AP!$B193,'WW Spending Total'!S$10:S$49)</f>
        <v>0</v>
      </c>
      <c r="U193" s="134">
        <f>SUMIF('WW Spending Total'!$B$10:$B$49,SummaryTC_AP!$B193,'WW Spending Total'!T$10:T$49)</f>
        <v>0</v>
      </c>
      <c r="V193" s="134">
        <f>SUMIF('WW Spending Total'!$B$10:$B$49,SummaryTC_AP!$B193,'WW Spending Total'!U$10:U$49)</f>
        <v>0</v>
      </c>
      <c r="W193" s="134">
        <f>SUMIF('WW Spending Total'!$B$10:$B$49,SummaryTC_AP!$B193,'WW Spending Total'!V$10:V$49)</f>
        <v>0</v>
      </c>
      <c r="X193" s="134">
        <f>SUMIF('WW Spending Total'!$B$10:$B$49,SummaryTC_AP!$B193,'WW Spending Total'!W$10:W$49)</f>
        <v>0</v>
      </c>
      <c r="Y193" s="134">
        <f>SUMIF('WW Spending Total'!$B$10:$B$49,SummaryTC_AP!$B193,'WW Spending Total'!X$10:X$49)</f>
        <v>0</v>
      </c>
      <c r="Z193" s="134">
        <f>SUMIF('WW Spending Total'!$B$10:$B$49,SummaryTC_AP!$B193,'WW Spending Total'!Y$10:Y$49)</f>
        <v>0</v>
      </c>
      <c r="AA193" s="134">
        <f>SUMIF('WW Spending Total'!$B$10:$B$49,SummaryTC_AP!$B193,'WW Spending Total'!Z$10:Z$49)</f>
        <v>0</v>
      </c>
      <c r="AB193" s="134">
        <f>SUMIF('WW Spending Total'!$B$10:$B$49,SummaryTC_AP!$B193,'WW Spending Total'!AA$10:AA$49)</f>
        <v>0</v>
      </c>
      <c r="AC193" s="134">
        <f>SUMIF('WW Spending Total'!$B$10:$B$49,SummaryTC_AP!$B193,'WW Spending Total'!AB$10:AB$49)</f>
        <v>0</v>
      </c>
      <c r="AD193" s="134">
        <f>SUMIF('WW Spending Total'!$B$10:$B$49,SummaryTC_AP!$B193,'WW Spending Total'!AC$10:AC$49)</f>
        <v>0</v>
      </c>
      <c r="AE193" s="134">
        <f>SUMIF('WW Spending Total'!$B$10:$B$49,SummaryTC_AP!$B193,'WW Spending Total'!AD$10:AD$49)</f>
        <v>0</v>
      </c>
      <c r="AF193" s="134">
        <f>SUMIF('WW Spending Total'!$B$10:$B$49,SummaryTC_AP!$B193,'WW Spending Total'!AE$10:AE$49)</f>
        <v>0</v>
      </c>
      <c r="AG193" s="134">
        <f>SUMIF('WW Spending Total'!$B$10:$B$49,SummaryTC_AP!$B193,'WW Spending Total'!AF$10:AF$49)</f>
        <v>0</v>
      </c>
      <c r="AH193" s="353">
        <f>SUMIF('WW Spending Total'!$B$10:$B$49,SummaryTC_AP!$B193,'WW Spending Total'!AG$10:AG$49)</f>
        <v>0</v>
      </c>
      <c r="AI193" s="353"/>
    </row>
    <row r="194" spans="2:37" x14ac:dyDescent="0.2">
      <c r="B194" s="25" t="str">
        <f>'Summary TC'!B194</f>
        <v/>
      </c>
      <c r="C194" s="25">
        <f>'Summary TC'!C194</f>
        <v>0</v>
      </c>
      <c r="D194" s="5"/>
      <c r="E194" s="131">
        <f>SUMIF('WW Spending Total'!$B$10:$B$49,SummaryTC_AP!$B194,'WW Spending Total'!D$10:D$49)</f>
        <v>0</v>
      </c>
      <c r="F194" s="134">
        <f>SUMIF('WW Spending Total'!$B$10:$B$49,SummaryTC_AP!$B194,'WW Spending Total'!E$10:E$49)</f>
        <v>0</v>
      </c>
      <c r="G194" s="134">
        <f>SUMIF('WW Spending Total'!$B$10:$B$49,SummaryTC_AP!$B194,'WW Spending Total'!F$10:F$49)</f>
        <v>0</v>
      </c>
      <c r="H194" s="134">
        <f>SUMIF('WW Spending Total'!$B$10:$B$49,SummaryTC_AP!$B194,'WW Spending Total'!G$10:G$49)</f>
        <v>0</v>
      </c>
      <c r="I194" s="134">
        <f>SUMIF('WW Spending Total'!$B$10:$B$49,SummaryTC_AP!$B194,'WW Spending Total'!H$10:H$49)</f>
        <v>0</v>
      </c>
      <c r="J194" s="134">
        <f>SUMIF('WW Spending Total'!$B$10:$B$49,SummaryTC_AP!$B194,'WW Spending Total'!I$10:I$49)</f>
        <v>0</v>
      </c>
      <c r="K194" s="134">
        <f>SUMIF('WW Spending Total'!$B$10:$B$49,SummaryTC_AP!$B194,'WW Spending Total'!J$10:J$49)</f>
        <v>0</v>
      </c>
      <c r="L194" s="134">
        <f>SUMIF('WW Spending Total'!$B$10:$B$49,SummaryTC_AP!$B194,'WW Spending Total'!K$10:K$49)</f>
        <v>0</v>
      </c>
      <c r="M194" s="134">
        <f>SUMIF('WW Spending Total'!$B$10:$B$49,SummaryTC_AP!$B194,'WW Spending Total'!L$10:L$49)</f>
        <v>0</v>
      </c>
      <c r="N194" s="134">
        <f>SUMIF('WW Spending Total'!$B$10:$B$49,SummaryTC_AP!$B194,'WW Spending Total'!M$10:M$49)</f>
        <v>0</v>
      </c>
      <c r="O194" s="134">
        <f>SUMIF('WW Spending Total'!$B$10:$B$49,SummaryTC_AP!$B194,'WW Spending Total'!N$10:N$49)</f>
        <v>0</v>
      </c>
      <c r="P194" s="134">
        <f>SUMIF('WW Spending Total'!$B$10:$B$49,SummaryTC_AP!$B194,'WW Spending Total'!O$10:O$49)</f>
        <v>0</v>
      </c>
      <c r="Q194" s="134">
        <f>SUMIF('WW Spending Total'!$B$10:$B$49,SummaryTC_AP!$B194,'WW Spending Total'!P$10:P$49)</f>
        <v>0</v>
      </c>
      <c r="R194" s="134">
        <f>SUMIF('WW Spending Total'!$B$10:$B$49,SummaryTC_AP!$B194,'WW Spending Total'!Q$10:Q$49)</f>
        <v>0</v>
      </c>
      <c r="S194" s="134">
        <f>SUMIF('WW Spending Total'!$B$10:$B$49,SummaryTC_AP!$B194,'WW Spending Total'!R$10:R$49)</f>
        <v>0</v>
      </c>
      <c r="T194" s="134">
        <f>SUMIF('WW Spending Total'!$B$10:$B$49,SummaryTC_AP!$B194,'WW Spending Total'!S$10:S$49)</f>
        <v>0</v>
      </c>
      <c r="U194" s="134">
        <f>SUMIF('WW Spending Total'!$B$10:$B$49,SummaryTC_AP!$B194,'WW Spending Total'!T$10:T$49)</f>
        <v>0</v>
      </c>
      <c r="V194" s="134">
        <f>SUMIF('WW Spending Total'!$B$10:$B$49,SummaryTC_AP!$B194,'WW Spending Total'!U$10:U$49)</f>
        <v>0</v>
      </c>
      <c r="W194" s="134">
        <f>SUMIF('WW Spending Total'!$B$10:$B$49,SummaryTC_AP!$B194,'WW Spending Total'!V$10:V$49)</f>
        <v>0</v>
      </c>
      <c r="X194" s="134">
        <f>SUMIF('WW Spending Total'!$B$10:$B$49,SummaryTC_AP!$B194,'WW Spending Total'!W$10:W$49)</f>
        <v>0</v>
      </c>
      <c r="Y194" s="134">
        <f>SUMIF('WW Spending Total'!$B$10:$B$49,SummaryTC_AP!$B194,'WW Spending Total'!X$10:X$49)</f>
        <v>0</v>
      </c>
      <c r="Z194" s="134">
        <f>SUMIF('WW Spending Total'!$B$10:$B$49,SummaryTC_AP!$B194,'WW Spending Total'!Y$10:Y$49)</f>
        <v>0</v>
      </c>
      <c r="AA194" s="134">
        <f>SUMIF('WW Spending Total'!$B$10:$B$49,SummaryTC_AP!$B194,'WW Spending Total'!Z$10:Z$49)</f>
        <v>0</v>
      </c>
      <c r="AB194" s="134">
        <f>SUMIF('WW Spending Total'!$B$10:$B$49,SummaryTC_AP!$B194,'WW Spending Total'!AA$10:AA$49)</f>
        <v>0</v>
      </c>
      <c r="AC194" s="134">
        <f>SUMIF('WW Spending Total'!$B$10:$B$49,SummaryTC_AP!$B194,'WW Spending Total'!AB$10:AB$49)</f>
        <v>0</v>
      </c>
      <c r="AD194" s="134">
        <f>SUMIF('WW Spending Total'!$B$10:$B$49,SummaryTC_AP!$B194,'WW Spending Total'!AC$10:AC$49)</f>
        <v>0</v>
      </c>
      <c r="AE194" s="134">
        <f>SUMIF('WW Spending Total'!$B$10:$B$49,SummaryTC_AP!$B194,'WW Spending Total'!AD$10:AD$49)</f>
        <v>0</v>
      </c>
      <c r="AF194" s="134">
        <f>SUMIF('WW Spending Total'!$B$10:$B$49,SummaryTC_AP!$B194,'WW Spending Total'!AE$10:AE$49)</f>
        <v>0</v>
      </c>
      <c r="AG194" s="134">
        <f>SUMIF('WW Spending Total'!$B$10:$B$49,SummaryTC_AP!$B194,'WW Spending Total'!AF$10:AF$49)</f>
        <v>0</v>
      </c>
      <c r="AH194" s="353">
        <f>SUMIF('WW Spending Total'!$B$10:$B$49,SummaryTC_AP!$B194,'WW Spending Total'!AG$10:AG$49)</f>
        <v>0</v>
      </c>
      <c r="AI194" s="353"/>
    </row>
    <row r="195" spans="2:37" x14ac:dyDescent="0.2">
      <c r="B195" s="25" t="str">
        <f>'Summary TC'!B195</f>
        <v/>
      </c>
      <c r="C195" s="25">
        <f>'Summary TC'!C195</f>
        <v>0</v>
      </c>
      <c r="D195" s="5"/>
      <c r="E195" s="131">
        <f>SUMIF('WW Spending Total'!$B$10:$B$49,SummaryTC_AP!$B195,'WW Spending Total'!D$10:D$49)</f>
        <v>0</v>
      </c>
      <c r="F195" s="134">
        <f>SUMIF('WW Spending Total'!$B$10:$B$49,SummaryTC_AP!$B195,'WW Spending Total'!E$10:E$49)</f>
        <v>0</v>
      </c>
      <c r="G195" s="134">
        <f>SUMIF('WW Spending Total'!$B$10:$B$49,SummaryTC_AP!$B195,'WW Spending Total'!F$10:F$49)</f>
        <v>0</v>
      </c>
      <c r="H195" s="134">
        <f>SUMIF('WW Spending Total'!$B$10:$B$49,SummaryTC_AP!$B195,'WW Spending Total'!G$10:G$49)</f>
        <v>0</v>
      </c>
      <c r="I195" s="134">
        <f>SUMIF('WW Spending Total'!$B$10:$B$49,SummaryTC_AP!$B195,'WW Spending Total'!H$10:H$49)</f>
        <v>0</v>
      </c>
      <c r="J195" s="134">
        <f>SUMIF('WW Spending Total'!$B$10:$B$49,SummaryTC_AP!$B195,'WW Spending Total'!I$10:I$49)</f>
        <v>0</v>
      </c>
      <c r="K195" s="134">
        <f>SUMIF('WW Spending Total'!$B$10:$B$49,SummaryTC_AP!$B195,'WW Spending Total'!J$10:J$49)</f>
        <v>0</v>
      </c>
      <c r="L195" s="134">
        <f>SUMIF('WW Spending Total'!$B$10:$B$49,SummaryTC_AP!$B195,'WW Spending Total'!K$10:K$49)</f>
        <v>0</v>
      </c>
      <c r="M195" s="134">
        <f>SUMIF('WW Spending Total'!$B$10:$B$49,SummaryTC_AP!$B195,'WW Spending Total'!L$10:L$49)</f>
        <v>0</v>
      </c>
      <c r="N195" s="134">
        <f>SUMIF('WW Spending Total'!$B$10:$B$49,SummaryTC_AP!$B195,'WW Spending Total'!M$10:M$49)</f>
        <v>0</v>
      </c>
      <c r="O195" s="134">
        <f>SUMIF('WW Spending Total'!$B$10:$B$49,SummaryTC_AP!$B195,'WW Spending Total'!N$10:N$49)</f>
        <v>0</v>
      </c>
      <c r="P195" s="134">
        <f>SUMIF('WW Spending Total'!$B$10:$B$49,SummaryTC_AP!$B195,'WW Spending Total'!O$10:O$49)</f>
        <v>0</v>
      </c>
      <c r="Q195" s="134">
        <f>SUMIF('WW Spending Total'!$B$10:$B$49,SummaryTC_AP!$B195,'WW Spending Total'!P$10:P$49)</f>
        <v>0</v>
      </c>
      <c r="R195" s="134">
        <f>SUMIF('WW Spending Total'!$B$10:$B$49,SummaryTC_AP!$B195,'WW Spending Total'!Q$10:Q$49)</f>
        <v>0</v>
      </c>
      <c r="S195" s="134">
        <f>SUMIF('WW Spending Total'!$B$10:$B$49,SummaryTC_AP!$B195,'WW Spending Total'!R$10:R$49)</f>
        <v>0</v>
      </c>
      <c r="T195" s="134">
        <f>SUMIF('WW Spending Total'!$B$10:$B$49,SummaryTC_AP!$B195,'WW Spending Total'!S$10:S$49)</f>
        <v>0</v>
      </c>
      <c r="U195" s="134">
        <f>SUMIF('WW Spending Total'!$B$10:$B$49,SummaryTC_AP!$B195,'WW Spending Total'!T$10:T$49)</f>
        <v>0</v>
      </c>
      <c r="V195" s="134">
        <f>SUMIF('WW Spending Total'!$B$10:$B$49,SummaryTC_AP!$B195,'WW Spending Total'!U$10:U$49)</f>
        <v>0</v>
      </c>
      <c r="W195" s="134">
        <f>SUMIF('WW Spending Total'!$B$10:$B$49,SummaryTC_AP!$B195,'WW Spending Total'!V$10:V$49)</f>
        <v>0</v>
      </c>
      <c r="X195" s="134">
        <f>SUMIF('WW Spending Total'!$B$10:$B$49,SummaryTC_AP!$B195,'WW Spending Total'!W$10:W$49)</f>
        <v>0</v>
      </c>
      <c r="Y195" s="134">
        <f>SUMIF('WW Spending Total'!$B$10:$B$49,SummaryTC_AP!$B195,'WW Spending Total'!X$10:X$49)</f>
        <v>0</v>
      </c>
      <c r="Z195" s="134">
        <f>SUMIF('WW Spending Total'!$B$10:$B$49,SummaryTC_AP!$B195,'WW Spending Total'!Y$10:Y$49)</f>
        <v>0</v>
      </c>
      <c r="AA195" s="134">
        <f>SUMIF('WW Spending Total'!$B$10:$B$49,SummaryTC_AP!$B195,'WW Spending Total'!Z$10:Z$49)</f>
        <v>0</v>
      </c>
      <c r="AB195" s="134">
        <f>SUMIF('WW Spending Total'!$B$10:$B$49,SummaryTC_AP!$B195,'WW Spending Total'!AA$10:AA$49)</f>
        <v>0</v>
      </c>
      <c r="AC195" s="134">
        <f>SUMIF('WW Spending Total'!$B$10:$B$49,SummaryTC_AP!$B195,'WW Spending Total'!AB$10:AB$49)</f>
        <v>0</v>
      </c>
      <c r="AD195" s="134">
        <f>SUMIF('WW Spending Total'!$B$10:$B$49,SummaryTC_AP!$B195,'WW Spending Total'!AC$10:AC$49)</f>
        <v>0</v>
      </c>
      <c r="AE195" s="134">
        <f>SUMIF('WW Spending Total'!$B$10:$B$49,SummaryTC_AP!$B195,'WW Spending Total'!AD$10:AD$49)</f>
        <v>0</v>
      </c>
      <c r="AF195" s="134">
        <f>SUMIF('WW Spending Total'!$B$10:$B$49,SummaryTC_AP!$B195,'WW Spending Total'!AE$10:AE$49)</f>
        <v>0</v>
      </c>
      <c r="AG195" s="134">
        <f>SUMIF('WW Spending Total'!$B$10:$B$49,SummaryTC_AP!$B195,'WW Spending Total'!AF$10:AF$49)</f>
        <v>0</v>
      </c>
      <c r="AH195" s="353">
        <f>SUMIF('WW Spending Total'!$B$10:$B$49,SummaryTC_AP!$B195,'WW Spending Total'!AG$10:AG$49)</f>
        <v>0</v>
      </c>
      <c r="AI195" s="353"/>
    </row>
    <row r="196" spans="2:37" ht="13.5" thickBot="1" x14ac:dyDescent="0.25">
      <c r="B196" s="25">
        <f>'Summary TC'!B196</f>
        <v>0</v>
      </c>
      <c r="C196" s="128">
        <f>'Summary TC'!C196</f>
        <v>0</v>
      </c>
      <c r="D196" s="5"/>
      <c r="E196" s="355">
        <f>IF($B$7="Actuals only",SUMIF('WW Spending Actual'!$B$36:$B$39,SummaryTC_AP!$B196,'WW Spending Actual'!D$36:D$39),0)+IF($B$7="Actuals + Projected",SUMIF('WW Spending Total'!$B$36:$B$39,SummaryTC_AP!$B196,'WW Spending Total'!D$36:D$39),0)</f>
        <v>0</v>
      </c>
      <c r="F196" s="356">
        <f>IF($B$7="Actuals only",SUMIF('WW Spending Actual'!$B$36:$B$39,SummaryTC_AP!$B196,'WW Spending Actual'!E$36:E$39),0)+IF($B$7="Actuals + Projected",SUMIF('WW Spending Total'!$B$36:$B$39,SummaryTC_AP!$B196,'WW Spending Total'!E$36:E$39),0)</f>
        <v>0</v>
      </c>
      <c r="G196" s="356">
        <f>IF($B$7="Actuals only",SUMIF('WW Spending Actual'!$B$36:$B$39,SummaryTC_AP!$B196,'WW Spending Actual'!F$36:F$39),0)+IF($B$7="Actuals + Projected",SUMIF('WW Spending Total'!$B$36:$B$39,SummaryTC_AP!$B196,'WW Spending Total'!F$36:F$39),0)</f>
        <v>0</v>
      </c>
      <c r="H196" s="356">
        <f>IF($B$7="Actuals only",SUMIF('WW Spending Actual'!$B$36:$B$39,SummaryTC_AP!$B196,'WW Spending Actual'!G$36:G$39),0)+IF($B$7="Actuals + Projected",SUMIF('WW Spending Total'!$B$36:$B$39,SummaryTC_AP!$B196,'WW Spending Total'!G$36:G$39),0)</f>
        <v>0</v>
      </c>
      <c r="I196" s="356">
        <f>IF($B$7="Actuals only",SUMIF('WW Spending Actual'!$B$36:$B$39,SummaryTC_AP!$B196,'WW Spending Actual'!H$36:H$39),0)+IF($B$7="Actuals + Projected",SUMIF('WW Spending Total'!$B$36:$B$39,SummaryTC_AP!$B196,'WW Spending Total'!H$36:H$39),0)</f>
        <v>0</v>
      </c>
      <c r="J196" s="356">
        <f>IF($B$7="Actuals only",SUMIF('WW Spending Actual'!$B$36:$B$39,SummaryTC_AP!$B196,'WW Spending Actual'!I$36:I$39),0)+IF($B$7="Actuals + Projected",SUMIF('WW Spending Total'!$B$36:$B$39,SummaryTC_AP!$B196,'WW Spending Total'!I$36:I$39),0)</f>
        <v>0</v>
      </c>
      <c r="K196" s="356">
        <f>IF($B$7="Actuals only",SUMIF('WW Spending Actual'!$B$36:$B$39,SummaryTC_AP!$B196,'WW Spending Actual'!J$36:J$39),0)+IF($B$7="Actuals + Projected",SUMIF('WW Spending Total'!$B$36:$B$39,SummaryTC_AP!$B196,'WW Spending Total'!J$36:J$39),0)</f>
        <v>0</v>
      </c>
      <c r="L196" s="356">
        <f>IF($B$7="Actuals only",SUMIF('WW Spending Actual'!$B$36:$B$39,SummaryTC_AP!$B196,'WW Spending Actual'!K$36:K$39),0)+IF($B$7="Actuals + Projected",SUMIF('WW Spending Total'!$B$36:$B$39,SummaryTC_AP!$B196,'WW Spending Total'!K$36:K$39),0)</f>
        <v>0</v>
      </c>
      <c r="M196" s="356">
        <f>IF($B$7="Actuals only",SUMIF('WW Spending Actual'!$B$36:$B$39,SummaryTC_AP!$B196,'WW Spending Actual'!L$36:L$39),0)+IF($B$7="Actuals + Projected",SUMIF('WW Spending Total'!$B$36:$B$39,SummaryTC_AP!$B196,'WW Spending Total'!L$36:L$39),0)</f>
        <v>0</v>
      </c>
      <c r="N196" s="356">
        <f>IF($B$7="Actuals only",SUMIF('WW Spending Actual'!$B$36:$B$39,SummaryTC_AP!$B196,'WW Spending Actual'!M$36:M$39),0)+IF($B$7="Actuals + Projected",SUMIF('WW Spending Total'!$B$36:$B$39,SummaryTC_AP!$B196,'WW Spending Total'!M$36:M$39),0)</f>
        <v>0</v>
      </c>
      <c r="O196" s="356">
        <f>IF($B$7="Actuals only",SUMIF('WW Spending Actual'!$B$36:$B$39,SummaryTC_AP!$B196,'WW Spending Actual'!N$36:N$39),0)+IF($B$7="Actuals + Projected",SUMIF('WW Spending Total'!$B$36:$B$39,SummaryTC_AP!$B196,'WW Spending Total'!N$36:N$39),0)</f>
        <v>0</v>
      </c>
      <c r="P196" s="356">
        <f>IF($B$7="Actuals only",SUMIF('WW Spending Actual'!$B$36:$B$39,SummaryTC_AP!$B196,'WW Spending Actual'!O$36:O$39),0)+IF($B$7="Actuals + Projected",SUMIF('WW Spending Total'!$B$36:$B$39,SummaryTC_AP!$B196,'WW Spending Total'!O$36:O$39),0)</f>
        <v>0</v>
      </c>
      <c r="Q196" s="356">
        <f>IF($B$7="Actuals only",SUMIF('WW Spending Actual'!$B$36:$B$39,SummaryTC_AP!$B196,'WW Spending Actual'!P$36:P$39),0)+IF($B$7="Actuals + Projected",SUMIF('WW Spending Total'!$B$36:$B$39,SummaryTC_AP!$B196,'WW Spending Total'!P$36:P$39),0)</f>
        <v>0</v>
      </c>
      <c r="R196" s="356">
        <f>IF($B$7="Actuals only",SUMIF('WW Spending Actual'!$B$36:$B$39,SummaryTC_AP!$B196,'WW Spending Actual'!Q$36:Q$39),0)+IF($B$7="Actuals + Projected",SUMIF('WW Spending Total'!$B$36:$B$39,SummaryTC_AP!$B196,'WW Spending Total'!Q$36:Q$39),0)</f>
        <v>0</v>
      </c>
      <c r="S196" s="356">
        <f>IF($B$7="Actuals only",SUMIF('WW Spending Actual'!$B$36:$B$39,SummaryTC_AP!$B196,'WW Spending Actual'!R$36:R$39),0)+IF($B$7="Actuals + Projected",SUMIF('WW Spending Total'!$B$36:$B$39,SummaryTC_AP!$B196,'WW Spending Total'!R$36:R$39),0)</f>
        <v>0</v>
      </c>
      <c r="T196" s="356">
        <f>IF($B$7="Actuals only",SUMIF('WW Spending Actual'!$B$36:$B$39,SummaryTC_AP!$B196,'WW Spending Actual'!S$36:S$39),0)+IF($B$7="Actuals + Projected",SUMIF('WW Spending Total'!$B$36:$B$39,SummaryTC_AP!$B196,'WW Spending Total'!S$36:S$39),0)</f>
        <v>0</v>
      </c>
      <c r="U196" s="356">
        <f>IF($B$7="Actuals only",SUMIF('WW Spending Actual'!$B$36:$B$39,SummaryTC_AP!$B196,'WW Spending Actual'!T$36:T$39),0)+IF($B$7="Actuals + Projected",SUMIF('WW Spending Total'!$B$36:$B$39,SummaryTC_AP!$B196,'WW Spending Total'!T$36:T$39),0)</f>
        <v>0</v>
      </c>
      <c r="V196" s="356">
        <f>IF($B$7="Actuals only",SUMIF('WW Spending Actual'!$B$36:$B$39,SummaryTC_AP!$B196,'WW Spending Actual'!U$36:U$39),0)+IF($B$7="Actuals + Projected",SUMIF('WW Spending Total'!$B$36:$B$39,SummaryTC_AP!$B196,'WW Spending Total'!U$36:U$39),0)</f>
        <v>0</v>
      </c>
      <c r="W196" s="356">
        <f>IF($B$7="Actuals only",SUMIF('WW Spending Actual'!$B$36:$B$39,SummaryTC_AP!$B196,'WW Spending Actual'!V$36:V$39),0)+IF($B$7="Actuals + Projected",SUMIF('WW Spending Total'!$B$36:$B$39,SummaryTC_AP!$B196,'WW Spending Total'!V$36:V$39),0)</f>
        <v>0</v>
      </c>
      <c r="X196" s="356">
        <f>IF($B$7="Actuals only",SUMIF('WW Spending Actual'!$B$36:$B$39,SummaryTC_AP!$B196,'WW Spending Actual'!W$36:W$39),0)+IF($B$7="Actuals + Projected",SUMIF('WW Spending Total'!$B$36:$B$39,SummaryTC_AP!$B196,'WW Spending Total'!W$36:W$39),0)</f>
        <v>0</v>
      </c>
      <c r="Y196" s="356">
        <f>IF($B$7="Actuals only",SUMIF('WW Spending Actual'!$B$36:$B$39,SummaryTC_AP!$B196,'WW Spending Actual'!X$36:X$39),0)+IF($B$7="Actuals + Projected",SUMIF('WW Spending Total'!$B$36:$B$39,SummaryTC_AP!$B196,'WW Spending Total'!X$36:X$39),0)</f>
        <v>0</v>
      </c>
      <c r="Z196" s="356">
        <f>IF($B$7="Actuals only",SUMIF('WW Spending Actual'!$B$36:$B$39,SummaryTC_AP!$B196,'WW Spending Actual'!Y$36:Y$39),0)+IF($B$7="Actuals + Projected",SUMIF('WW Spending Total'!$B$36:$B$39,SummaryTC_AP!$B196,'WW Spending Total'!Y$36:Y$39),0)</f>
        <v>0</v>
      </c>
      <c r="AA196" s="356">
        <f>IF($B$7="Actuals only",SUMIF('WW Spending Actual'!$B$36:$B$39,SummaryTC_AP!$B196,'WW Spending Actual'!Z$36:Z$39),0)+IF($B$7="Actuals + Projected",SUMIF('WW Spending Total'!$B$36:$B$39,SummaryTC_AP!$B196,'WW Spending Total'!Z$36:Z$39),0)</f>
        <v>0</v>
      </c>
      <c r="AB196" s="356">
        <f>IF($B$7="Actuals only",SUMIF('WW Spending Actual'!$B$36:$B$39,SummaryTC_AP!$B196,'WW Spending Actual'!AA$36:AA$39),0)+IF($B$7="Actuals + Projected",SUMIF('WW Spending Total'!$B$36:$B$39,SummaryTC_AP!$B196,'WW Spending Total'!AA$36:AA$39),0)</f>
        <v>0</v>
      </c>
      <c r="AC196" s="356">
        <f>IF($B$7="Actuals only",SUMIF('WW Spending Actual'!$B$36:$B$39,SummaryTC_AP!$B196,'WW Spending Actual'!AB$36:AB$39),0)+IF($B$7="Actuals + Projected",SUMIF('WW Spending Total'!$B$36:$B$39,SummaryTC_AP!$B196,'WW Spending Total'!AB$36:AB$39),0)</f>
        <v>0</v>
      </c>
      <c r="AD196" s="356">
        <f>IF($B$7="Actuals only",SUMIF('WW Spending Actual'!$B$36:$B$39,SummaryTC_AP!$B196,'WW Spending Actual'!AC$36:AC$39),0)+IF($B$7="Actuals + Projected",SUMIF('WW Spending Total'!$B$36:$B$39,SummaryTC_AP!$B196,'WW Spending Total'!AC$36:AC$39),0)</f>
        <v>0</v>
      </c>
      <c r="AE196" s="356">
        <f>IF($B$7="Actuals only",SUMIF('WW Spending Actual'!$B$36:$B$39,SummaryTC_AP!$B196,'WW Spending Actual'!AD$36:AD$39),0)+IF($B$7="Actuals + Projected",SUMIF('WW Spending Total'!$B$36:$B$39,SummaryTC_AP!$B196,'WW Spending Total'!AD$36:AD$39),0)</f>
        <v>0</v>
      </c>
      <c r="AF196" s="356">
        <f>IF($B$7="Actuals only",SUMIF('WW Spending Actual'!$B$36:$B$39,SummaryTC_AP!$B196,'WW Spending Actual'!AE$36:AE$39),0)+IF($B$7="Actuals + Projected",SUMIF('WW Spending Total'!$B$36:$B$39,SummaryTC_AP!$B196,'WW Spending Total'!AE$36:AE$39),0)</f>
        <v>0</v>
      </c>
      <c r="AG196" s="356">
        <f>IF($B$7="Actuals only",SUMIF('WW Spending Actual'!$B$36:$B$39,SummaryTC_AP!$B196,'WW Spending Actual'!AF$36:AF$39),0)+IF($B$7="Actuals + Projected",SUMIF('WW Spending Total'!$B$36:$B$39,SummaryTC_AP!$B196,'WW Spending Total'!AF$36:AF$39),0)</f>
        <v>0</v>
      </c>
      <c r="AH196" s="357">
        <f>IF($B$7="Actuals only",SUMIF('WW Spending Actual'!$B$36:$B$39,SummaryTC_AP!$B196,'WW Spending Actual'!AG$36:AG$39),0)+IF($B$7="Actuals + Projected",SUMIF('WW Spending Total'!$B$36:$B$39,SummaryTC_AP!$B196,'WW Spending Total'!AG$36:AG$39),0)</f>
        <v>0</v>
      </c>
      <c r="AI196" s="353"/>
    </row>
    <row r="197" spans="2:37" ht="13.5" thickBot="1" x14ac:dyDescent="0.25">
      <c r="B197" s="165" t="str">
        <f>'Summary TC'!B197</f>
        <v>TOTAL</v>
      </c>
      <c r="C197" s="173"/>
      <c r="D197" s="185"/>
      <c r="E197" s="364">
        <f>IF(AND(E$12&gt;=Dropdowns!$E$1, E$12&lt;=Dropdowns!$E$2), SUM(E188:E196),0)</f>
        <v>277993275</v>
      </c>
      <c r="F197" s="117">
        <f>IF(AND(F$12&gt;=Dropdowns!$E$1, F$12&lt;=Dropdowns!$E$2), SUM(F188:F196),0)</f>
        <v>390414303</v>
      </c>
      <c r="G197" s="117">
        <f>IF(AND(G$12&gt;=Dropdowns!$E$1, G$12&lt;=Dropdowns!$E$2), SUM(G188:G196),0)</f>
        <v>265701008</v>
      </c>
      <c r="H197" s="117">
        <f>IF(AND(H$12&gt;=Dropdowns!$E$1, H$12&lt;=Dropdowns!$E$2), SUM(H188:H196),0)</f>
        <v>286847458</v>
      </c>
      <c r="I197" s="117">
        <f>IF(AND(I$12&gt;=Dropdowns!$E$1, I$12&lt;=Dropdowns!$E$2), SUM(I188:I196),0)</f>
        <v>355702278</v>
      </c>
      <c r="J197" s="117">
        <f>IF(AND(J$12&gt;=Dropdowns!$E$1, J$12&lt;=Dropdowns!$E$2), SUM(J188:J196),0)</f>
        <v>0</v>
      </c>
      <c r="K197" s="117">
        <f>IF(AND(K$12&gt;=Dropdowns!$E$1, K$12&lt;=Dropdowns!$E$2), SUM(K188:K196),0)</f>
        <v>0</v>
      </c>
      <c r="L197" s="117">
        <f>IF(AND(L$12&gt;=Dropdowns!$E$1, L$12&lt;=Dropdowns!$E$2), SUM(L188:L196),0)</f>
        <v>0</v>
      </c>
      <c r="M197" s="117">
        <f>IF(AND(M$12&gt;=Dropdowns!$E$1, M$12&lt;=Dropdowns!$E$2), SUM(M188:M196),0)</f>
        <v>0</v>
      </c>
      <c r="N197" s="117">
        <f>IF(AND(N$12&gt;=Dropdowns!$E$1, N$12&lt;=Dropdowns!$E$2), SUM(N188:N196),0)</f>
        <v>0</v>
      </c>
      <c r="O197" s="117">
        <f>IF(AND(O$12&gt;=Dropdowns!$E$1, O$12&lt;=Dropdowns!$E$2), SUM(O188:O196),0)</f>
        <v>0</v>
      </c>
      <c r="P197" s="117">
        <f>IF(AND(P$12&gt;=Dropdowns!$E$1, P$12&lt;=Dropdowns!$E$2), SUM(P188:P196),0)</f>
        <v>0</v>
      </c>
      <c r="Q197" s="117">
        <f>IF(AND(Q$12&gt;=Dropdowns!$E$1, Q$12&lt;=Dropdowns!$E$2), SUM(Q188:Q196),0)</f>
        <v>0</v>
      </c>
      <c r="R197" s="117">
        <f>IF(AND(R$12&gt;=Dropdowns!$E$1, R$12&lt;=Dropdowns!$E$2), SUM(R188:R196),0)</f>
        <v>0</v>
      </c>
      <c r="S197" s="117">
        <f>IF(AND(S$12&gt;=Dropdowns!$E$1, S$12&lt;=Dropdowns!$E$2), SUM(S188:S196),0)</f>
        <v>0</v>
      </c>
      <c r="T197" s="117">
        <f>IF(AND(T$12&gt;=Dropdowns!$E$1, T$12&lt;=Dropdowns!$E$2), SUM(T188:T196),0)</f>
        <v>0</v>
      </c>
      <c r="U197" s="117">
        <f>IF(AND(U$12&gt;=Dropdowns!$E$1, U$12&lt;=Dropdowns!$E$2), SUM(U188:U196),0)</f>
        <v>0</v>
      </c>
      <c r="V197" s="117">
        <f>IF(AND(V$12&gt;=Dropdowns!$E$1, V$12&lt;=Dropdowns!$E$2), SUM(V188:V196),0)</f>
        <v>0</v>
      </c>
      <c r="W197" s="117">
        <f>IF(AND(W$12&gt;=Dropdowns!$E$1, W$12&lt;=Dropdowns!$E$2), SUM(W188:W196),0)</f>
        <v>0</v>
      </c>
      <c r="X197" s="117">
        <f>IF(AND(X$12&gt;=Dropdowns!$E$1, X$12&lt;=Dropdowns!$E$2), SUM(X188:X196),0)</f>
        <v>0</v>
      </c>
      <c r="Y197" s="117">
        <f>IF(AND(Y$12&gt;=Dropdowns!$E$1, Y$12&lt;=Dropdowns!$E$2), SUM(Y188:Y196),0)</f>
        <v>0</v>
      </c>
      <c r="Z197" s="117">
        <f>IF(AND(Z$12&gt;=Dropdowns!$E$1, Z$12&lt;=Dropdowns!$E$2), SUM(Z188:Z196),0)</f>
        <v>0</v>
      </c>
      <c r="AA197" s="117">
        <f>IF(AND(AA$12&gt;=Dropdowns!$E$1, AA$12&lt;=Dropdowns!$E$2), SUM(AA188:AA196),0)</f>
        <v>0</v>
      </c>
      <c r="AB197" s="117">
        <f>IF(AND(AB$12&gt;=Dropdowns!$E$1, AB$12&lt;=Dropdowns!$E$2), SUM(AB188:AB196),0)</f>
        <v>0</v>
      </c>
      <c r="AC197" s="117">
        <f>IF(AND(AC$12&gt;=Dropdowns!$E$1, AC$12&lt;=Dropdowns!$E$2), SUM(AC188:AC196),0)</f>
        <v>0</v>
      </c>
      <c r="AD197" s="117">
        <f>IF(AND(AD$12&gt;=Dropdowns!$E$1, AD$12&lt;=Dropdowns!$E$2), SUM(AD188:AD196),0)</f>
        <v>0</v>
      </c>
      <c r="AE197" s="117">
        <f>IF(AND(AE$12&gt;=Dropdowns!$E$1, AE$12&lt;=Dropdowns!$E$2), SUM(AE188:AE196),0)</f>
        <v>0</v>
      </c>
      <c r="AF197" s="117">
        <f>IF(AND(AF$12&gt;=Dropdowns!$E$1, AF$12&lt;=Dropdowns!$E$2), SUM(AF188:AF196),0)</f>
        <v>0</v>
      </c>
      <c r="AG197" s="117">
        <f>IF(AND(AG$12&gt;=Dropdowns!$E$1, AG$12&lt;=Dropdowns!$E$2), SUM(AG188:AG196),0)</f>
        <v>0</v>
      </c>
      <c r="AH197" s="117">
        <f>IF(AND(AH$12&gt;=Dropdowns!$E$1, AH$12&lt;=Dropdowns!$E$2), SUM(AH188:AH196),0)</f>
        <v>0</v>
      </c>
      <c r="AI197" s="118">
        <f>SUM(E197:AH197)</f>
        <v>1576658322</v>
      </c>
    </row>
    <row r="198" spans="2:37" ht="13.5" thickBot="1" x14ac:dyDescent="0.25">
      <c r="B198" s="18">
        <f>'Summary TC'!B198</f>
        <v>0</v>
      </c>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14"/>
    </row>
    <row r="199" spans="2:37" ht="13.5" thickBot="1" x14ac:dyDescent="0.25">
      <c r="B199" s="165" t="str">
        <f>'Summary TC'!B199</f>
        <v>HYPOTHETICALS VARIANCE 1</v>
      </c>
      <c r="C199" s="233"/>
      <c r="D199" s="165"/>
      <c r="E199" s="126">
        <f t="shared" ref="E199:AC199" si="72">E182-E197</f>
        <v>77049989.149999976</v>
      </c>
      <c r="F199" s="126">
        <f t="shared" si="72"/>
        <v>173246383.83000004</v>
      </c>
      <c r="G199" s="126">
        <f t="shared" si="72"/>
        <v>425519427.56000006</v>
      </c>
      <c r="H199" s="126">
        <f t="shared" si="72"/>
        <v>411624933.3499999</v>
      </c>
      <c r="I199" s="126">
        <f t="shared" si="72"/>
        <v>337849433.71000004</v>
      </c>
      <c r="J199" s="126">
        <f t="shared" si="72"/>
        <v>0</v>
      </c>
      <c r="K199" s="126">
        <f t="shared" si="72"/>
        <v>0</v>
      </c>
      <c r="L199" s="126">
        <f t="shared" si="72"/>
        <v>0</v>
      </c>
      <c r="M199" s="126">
        <f t="shared" si="72"/>
        <v>0</v>
      </c>
      <c r="N199" s="126">
        <f t="shared" si="72"/>
        <v>0</v>
      </c>
      <c r="O199" s="126">
        <f t="shared" si="72"/>
        <v>0</v>
      </c>
      <c r="P199" s="126">
        <f t="shared" si="72"/>
        <v>0</v>
      </c>
      <c r="Q199" s="126">
        <f t="shared" si="72"/>
        <v>0</v>
      </c>
      <c r="R199" s="126">
        <f t="shared" si="72"/>
        <v>0</v>
      </c>
      <c r="S199" s="126">
        <f t="shared" si="72"/>
        <v>0</v>
      </c>
      <c r="T199" s="126">
        <f t="shared" si="72"/>
        <v>0</v>
      </c>
      <c r="U199" s="126">
        <f t="shared" si="72"/>
        <v>0</v>
      </c>
      <c r="V199" s="126">
        <f t="shared" si="72"/>
        <v>0</v>
      </c>
      <c r="W199" s="126">
        <f t="shared" si="72"/>
        <v>0</v>
      </c>
      <c r="X199" s="126">
        <f t="shared" si="72"/>
        <v>0</v>
      </c>
      <c r="Y199" s="126">
        <f t="shared" si="72"/>
        <v>0</v>
      </c>
      <c r="Z199" s="126">
        <f t="shared" si="72"/>
        <v>0</v>
      </c>
      <c r="AA199" s="126">
        <f t="shared" si="72"/>
        <v>0</v>
      </c>
      <c r="AB199" s="126">
        <f t="shared" si="72"/>
        <v>0</v>
      </c>
      <c r="AC199" s="126">
        <f t="shared" si="72"/>
        <v>0</v>
      </c>
      <c r="AD199" s="126">
        <f t="shared" ref="AD199:AH199" si="73">AD182-AD197</f>
        <v>0</v>
      </c>
      <c r="AE199" s="126">
        <f t="shared" si="73"/>
        <v>0</v>
      </c>
      <c r="AF199" s="126">
        <f t="shared" si="73"/>
        <v>0</v>
      </c>
      <c r="AG199" s="126">
        <f t="shared" si="73"/>
        <v>0</v>
      </c>
      <c r="AH199" s="126">
        <f t="shared" si="73"/>
        <v>0</v>
      </c>
      <c r="AI199" s="118">
        <f>IF('MEG Def'!$J$42="Yes",SUM(E199:AH199),"Excluded")</f>
        <v>1425290167.5999999</v>
      </c>
    </row>
    <row r="200" spans="2:37" x14ac:dyDescent="0.2">
      <c r="B200" s="18">
        <f>'Summary TC'!B200</f>
        <v>0</v>
      </c>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186"/>
      <c r="AJ200" s="115"/>
      <c r="AK200" s="115"/>
    </row>
    <row r="201" spans="2:37" ht="13.5" thickBot="1" x14ac:dyDescent="0.25">
      <c r="B201" s="18" t="str">
        <f>'Summary TC'!B201</f>
        <v>HYPOTHETICALS TEST 1 Cumulative Target Limit</v>
      </c>
      <c r="C201" s="222"/>
    </row>
    <row r="202" spans="2:37" x14ac:dyDescent="0.2">
      <c r="B202" s="27">
        <f>'Summary TC'!B202</f>
        <v>0</v>
      </c>
      <c r="C202" s="235"/>
      <c r="D202" s="50"/>
      <c r="E202" s="50" t="s">
        <v>0</v>
      </c>
      <c r="F202" s="167"/>
      <c r="G202" s="4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c r="AG202" s="167"/>
      <c r="AH202" s="167"/>
      <c r="AI202" s="27"/>
    </row>
    <row r="203" spans="2:37" ht="13.5" thickBot="1" x14ac:dyDescent="0.25">
      <c r="B203" s="25">
        <f>'Summary TC'!B203</f>
        <v>0</v>
      </c>
      <c r="C203" s="236"/>
      <c r="D203" s="59"/>
      <c r="E203" s="93">
        <f>'DY Def'!B$5</f>
        <v>1</v>
      </c>
      <c r="F203" s="82">
        <f>'DY Def'!C$5</f>
        <v>2</v>
      </c>
      <c r="G203" s="82">
        <f>'DY Def'!D$5</f>
        <v>3</v>
      </c>
      <c r="H203" s="82">
        <f>'DY Def'!E$5</f>
        <v>4</v>
      </c>
      <c r="I203" s="82">
        <f>'DY Def'!F$5</f>
        <v>5</v>
      </c>
      <c r="J203" s="82">
        <f>'DY Def'!G$5</f>
        <v>6</v>
      </c>
      <c r="K203" s="82">
        <f>'DY Def'!H$5</f>
        <v>7</v>
      </c>
      <c r="L203" s="82">
        <f>'DY Def'!I$5</f>
        <v>8</v>
      </c>
      <c r="M203" s="82">
        <f>'DY Def'!J$5</f>
        <v>9</v>
      </c>
      <c r="N203" s="82">
        <f>'DY Def'!K$5</f>
        <v>10</v>
      </c>
      <c r="O203" s="82">
        <f>'DY Def'!L$5</f>
        <v>11</v>
      </c>
      <c r="P203" s="82">
        <f>'DY Def'!M$5</f>
        <v>12</v>
      </c>
      <c r="Q203" s="82">
        <f>'DY Def'!N$5</f>
        <v>13</v>
      </c>
      <c r="R203" s="82">
        <f>'DY Def'!O$5</f>
        <v>14</v>
      </c>
      <c r="S203" s="82">
        <f>'DY Def'!P$5</f>
        <v>15</v>
      </c>
      <c r="T203" s="82">
        <f>'DY Def'!Q$5</f>
        <v>16</v>
      </c>
      <c r="U203" s="82">
        <f>'DY Def'!R$5</f>
        <v>17</v>
      </c>
      <c r="V203" s="82">
        <f>'DY Def'!S$5</f>
        <v>18</v>
      </c>
      <c r="W203" s="82">
        <f>'DY Def'!T$5</f>
        <v>19</v>
      </c>
      <c r="X203" s="82">
        <f>'DY Def'!U$5</f>
        <v>20</v>
      </c>
      <c r="Y203" s="82">
        <f>'DY Def'!V$5</f>
        <v>21</v>
      </c>
      <c r="Z203" s="82">
        <f>'DY Def'!W$5</f>
        <v>22</v>
      </c>
      <c r="AA203" s="82">
        <f>'DY Def'!X$5</f>
        <v>23</v>
      </c>
      <c r="AB203" s="82">
        <f>'DY Def'!Y$5</f>
        <v>24</v>
      </c>
      <c r="AC203" s="82">
        <f>'DY Def'!Z$5</f>
        <v>25</v>
      </c>
      <c r="AD203" s="82">
        <f>'DY Def'!AA$5</f>
        <v>26</v>
      </c>
      <c r="AE203" s="82">
        <f>'DY Def'!AB$5</f>
        <v>27</v>
      </c>
      <c r="AF203" s="82">
        <f>'DY Def'!AC$5</f>
        <v>28</v>
      </c>
      <c r="AG203" s="82">
        <f>'DY Def'!AD$5</f>
        <v>29</v>
      </c>
      <c r="AH203" s="82">
        <f>'DY Def'!AE$5</f>
        <v>30</v>
      </c>
      <c r="AI203" s="25"/>
    </row>
    <row r="204" spans="2:37" x14ac:dyDescent="0.2">
      <c r="B204" s="25">
        <f>'Summary TC'!B204</f>
        <v>0</v>
      </c>
      <c r="C204" s="236"/>
      <c r="D204" s="25"/>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25"/>
    </row>
    <row r="205" spans="2:37" x14ac:dyDescent="0.2">
      <c r="B205" s="25" t="str">
        <f>'Summary TC'!B205</f>
        <v>Cumulative Target Percentage (CTP)</v>
      </c>
      <c r="C205" s="231"/>
      <c r="D205" s="25"/>
      <c r="E205" s="280">
        <f>'Summary TC'!E205</f>
        <v>0.02</v>
      </c>
      <c r="F205" s="280">
        <f>'Summary TC'!F205</f>
        <v>1.4999999999999999E-2</v>
      </c>
      <c r="G205" s="280">
        <f>'Summary TC'!G205</f>
        <v>0.01</v>
      </c>
      <c r="H205" s="280">
        <f>'Summary TC'!H205</f>
        <v>5.0000000000000001E-3</v>
      </c>
      <c r="I205" s="280">
        <f>'Summary TC'!I205</f>
        <v>0</v>
      </c>
      <c r="J205" s="280">
        <f>'Summary TC'!J205</f>
        <v>0</v>
      </c>
      <c r="K205" s="280">
        <f>'Summary TC'!K205</f>
        <v>0</v>
      </c>
      <c r="L205" s="280">
        <f>'Summary TC'!L205</f>
        <v>0</v>
      </c>
      <c r="M205" s="280">
        <f>'Summary TC'!M205</f>
        <v>0</v>
      </c>
      <c r="N205" s="280">
        <f>'Summary TC'!N205</f>
        <v>0</v>
      </c>
      <c r="O205" s="280">
        <f>'Summary TC'!O205</f>
        <v>0</v>
      </c>
      <c r="P205" s="280">
        <f>'Summary TC'!P205</f>
        <v>0</v>
      </c>
      <c r="Q205" s="280">
        <f>'Summary TC'!Q205</f>
        <v>0</v>
      </c>
      <c r="R205" s="280">
        <f>'Summary TC'!R205</f>
        <v>0</v>
      </c>
      <c r="S205" s="280">
        <f>'Summary TC'!S205</f>
        <v>0</v>
      </c>
      <c r="T205" s="280">
        <f>'Summary TC'!T205</f>
        <v>0</v>
      </c>
      <c r="U205" s="280">
        <f>'Summary TC'!U205</f>
        <v>0</v>
      </c>
      <c r="V205" s="280">
        <f>'Summary TC'!V205</f>
        <v>0</v>
      </c>
      <c r="W205" s="280">
        <f>'Summary TC'!W205</f>
        <v>0</v>
      </c>
      <c r="X205" s="280">
        <f>'Summary TC'!X205</f>
        <v>0</v>
      </c>
      <c r="Y205" s="280">
        <f>'Summary TC'!Y205</f>
        <v>0</v>
      </c>
      <c r="Z205" s="280">
        <f>'Summary TC'!Z205</f>
        <v>0</v>
      </c>
      <c r="AA205" s="280">
        <f>'Summary TC'!AA205</f>
        <v>0</v>
      </c>
      <c r="AB205" s="280">
        <f>'Summary TC'!AB205</f>
        <v>0</v>
      </c>
      <c r="AC205" s="280">
        <f>'Summary TC'!AC205</f>
        <v>0</v>
      </c>
      <c r="AD205" s="280">
        <f>'Summary TC'!AD205</f>
        <v>0</v>
      </c>
      <c r="AE205" s="280">
        <f>'Summary TC'!AE205</f>
        <v>0</v>
      </c>
      <c r="AF205" s="280">
        <f>'Summary TC'!AF205</f>
        <v>0</v>
      </c>
      <c r="AG205" s="280">
        <f>'Summary TC'!AG205</f>
        <v>0</v>
      </c>
      <c r="AH205" s="280">
        <f>'Summary TC'!AH205</f>
        <v>0</v>
      </c>
      <c r="AI205" s="179"/>
    </row>
    <row r="206" spans="2:37" x14ac:dyDescent="0.2">
      <c r="B206" s="25" t="str">
        <f>'Summary TC'!B206</f>
        <v>Cumulative Budget Neutrality Limit (CBNL)</v>
      </c>
      <c r="C206" s="231"/>
      <c r="D206" s="25"/>
      <c r="E206" s="114">
        <f>IF(AND(E$12&gt;=Dropdowns!$E$1, E$12&lt;=Dropdowns!$E$2), D206+E182,0)</f>
        <v>355043264.14999998</v>
      </c>
      <c r="F206" s="114">
        <f>IF(AND(F$12&gt;=Dropdowns!$E$1, F$12&lt;=Dropdowns!$E$2), E206+F182,0)</f>
        <v>918703950.98000002</v>
      </c>
      <c r="G206" s="114">
        <f>IF(AND(G$12&gt;=Dropdowns!$E$1, G$12&lt;=Dropdowns!$E$2), F206+G182,0)</f>
        <v>1609924386.54</v>
      </c>
      <c r="H206" s="114">
        <f>IF(AND(H$12&gt;=Dropdowns!$E$1, H$12&lt;=Dropdowns!$E$2), G206+H182,0)</f>
        <v>2308396777.8899999</v>
      </c>
      <c r="I206" s="114">
        <f>IF(AND(I$12&gt;=Dropdowns!$E$1, I$12&lt;=Dropdowns!$E$2), H206+I182,0)</f>
        <v>3001948489.5999999</v>
      </c>
      <c r="J206" s="114">
        <f>IF(AND(J$12&gt;=Dropdowns!$E$1, J$12&lt;=Dropdowns!$E$2), I206+J182,0)</f>
        <v>0</v>
      </c>
      <c r="K206" s="114">
        <f>IF(AND(K$12&gt;=Dropdowns!$E$1, K$12&lt;=Dropdowns!$E$2), J206+K182,0)</f>
        <v>0</v>
      </c>
      <c r="L206" s="114">
        <f>IF(AND(L$12&gt;=Dropdowns!$E$1, L$12&lt;=Dropdowns!$E$2), K206+L182,0)</f>
        <v>0</v>
      </c>
      <c r="M206" s="114">
        <f>IF(AND(M$12&gt;=Dropdowns!$E$1, M$12&lt;=Dropdowns!$E$2), L206+M182,0)</f>
        <v>0</v>
      </c>
      <c r="N206" s="114">
        <f>IF(AND(N$12&gt;=Dropdowns!$E$1, N$12&lt;=Dropdowns!$E$2), M206+N182,0)</f>
        <v>0</v>
      </c>
      <c r="O206" s="114">
        <f>IF(AND(O$12&gt;=Dropdowns!$E$1, O$12&lt;=Dropdowns!$E$2), N206+O182,0)</f>
        <v>0</v>
      </c>
      <c r="P206" s="114">
        <f>IF(AND(P$12&gt;=Dropdowns!$E$1, P$12&lt;=Dropdowns!$E$2), O206+P182,0)</f>
        <v>0</v>
      </c>
      <c r="Q206" s="114">
        <f>IF(AND(Q$12&gt;=Dropdowns!$E$1, Q$12&lt;=Dropdowns!$E$2), P206+Q182,0)</f>
        <v>0</v>
      </c>
      <c r="R206" s="114">
        <f>IF(AND(R$12&gt;=Dropdowns!$E$1, R$12&lt;=Dropdowns!$E$2), Q206+R182,0)</f>
        <v>0</v>
      </c>
      <c r="S206" s="114">
        <f>IF(AND(S$12&gt;=Dropdowns!$E$1, S$12&lt;=Dropdowns!$E$2), R206+S182,0)</f>
        <v>0</v>
      </c>
      <c r="T206" s="114">
        <f>IF(AND(T$12&gt;=Dropdowns!$E$1, T$12&lt;=Dropdowns!$E$2), S206+T182,0)</f>
        <v>0</v>
      </c>
      <c r="U206" s="114">
        <f>IF(AND(U$12&gt;=Dropdowns!$E$1, U$12&lt;=Dropdowns!$E$2), T206+U182,0)</f>
        <v>0</v>
      </c>
      <c r="V206" s="114">
        <f>IF(AND(V$12&gt;=Dropdowns!$E$1, V$12&lt;=Dropdowns!$E$2), U206+V182,0)</f>
        <v>0</v>
      </c>
      <c r="W206" s="114">
        <f>IF(AND(W$12&gt;=Dropdowns!$E$1, W$12&lt;=Dropdowns!$E$2), V206+W182,0)</f>
        <v>0</v>
      </c>
      <c r="X206" s="114">
        <f>IF(AND(X$12&gt;=Dropdowns!$E$1, X$12&lt;=Dropdowns!$E$2), W206+X182,0)</f>
        <v>0</v>
      </c>
      <c r="Y206" s="114">
        <f>IF(AND(Y$12&gt;=Dropdowns!$E$1, Y$12&lt;=Dropdowns!$E$2), X206+Y182,0)</f>
        <v>0</v>
      </c>
      <c r="Z206" s="114">
        <f>IF(AND(Z$12&gt;=Dropdowns!$E$1, Z$12&lt;=Dropdowns!$E$2), Y206+Z182,0)</f>
        <v>0</v>
      </c>
      <c r="AA206" s="114">
        <f>IF(AND(AA$12&gt;=Dropdowns!$E$1, AA$12&lt;=Dropdowns!$E$2), Z206+AA182,0)</f>
        <v>0</v>
      </c>
      <c r="AB206" s="114">
        <f>IF(AND(AB$12&gt;=Dropdowns!$E$1, AB$12&lt;=Dropdowns!$E$2), AA206+AB182,0)</f>
        <v>0</v>
      </c>
      <c r="AC206" s="114">
        <f>IF(AND(AC$12&gt;=Dropdowns!$E$1, AC$12&lt;=Dropdowns!$E$2), AB206+AC182,0)</f>
        <v>0</v>
      </c>
      <c r="AD206" s="114">
        <f>IF(AND(AD$12&gt;=Dropdowns!$E$1, AD$12&lt;=Dropdowns!$E$2), AC206+AD182,0)</f>
        <v>0</v>
      </c>
      <c r="AE206" s="114">
        <f>IF(AND(AE$12&gt;=Dropdowns!$E$1, AE$12&lt;=Dropdowns!$E$2), AD206+AE182,0)</f>
        <v>0</v>
      </c>
      <c r="AF206" s="114">
        <f>IF(AND(AF$12&gt;=Dropdowns!$E$1, AF$12&lt;=Dropdowns!$E$2), AE206+AF182,0)</f>
        <v>0</v>
      </c>
      <c r="AG206" s="114">
        <f>IF(AND(AG$12&gt;=Dropdowns!$E$1, AG$12&lt;=Dropdowns!$E$2), AF206+AG182,0)</f>
        <v>0</v>
      </c>
      <c r="AH206" s="114">
        <f>IF(AND(AH$12&gt;=Dropdowns!$E$1, AH$12&lt;=Dropdowns!$E$2), AG206+AH182,0)</f>
        <v>0</v>
      </c>
      <c r="AI206" s="179"/>
    </row>
    <row r="207" spans="2:37" x14ac:dyDescent="0.2">
      <c r="B207" s="25" t="str">
        <f>'Summary TC'!B207</f>
        <v>Allowed Cumulative Variance (= CTP X CBNL)</v>
      </c>
      <c r="C207" s="231"/>
      <c r="D207" s="25"/>
      <c r="E207" s="114">
        <f t="shared" ref="E207" si="74">E206*E205</f>
        <v>7100865.2829999998</v>
      </c>
      <c r="F207" s="114">
        <f t="shared" ref="F207:AC207" si="75">F206*F205</f>
        <v>13780559.264699999</v>
      </c>
      <c r="G207" s="114">
        <f t="shared" si="75"/>
        <v>16099243.8654</v>
      </c>
      <c r="H207" s="114">
        <f t="shared" si="75"/>
        <v>11541983.889449999</v>
      </c>
      <c r="I207" s="114">
        <f t="shared" si="75"/>
        <v>0</v>
      </c>
      <c r="J207" s="114">
        <f t="shared" si="75"/>
        <v>0</v>
      </c>
      <c r="K207" s="114">
        <f t="shared" si="75"/>
        <v>0</v>
      </c>
      <c r="L207" s="114">
        <f t="shared" si="75"/>
        <v>0</v>
      </c>
      <c r="M207" s="114">
        <f t="shared" si="75"/>
        <v>0</v>
      </c>
      <c r="N207" s="114">
        <f t="shared" si="75"/>
        <v>0</v>
      </c>
      <c r="O207" s="114">
        <f t="shared" si="75"/>
        <v>0</v>
      </c>
      <c r="P207" s="114">
        <f t="shared" si="75"/>
        <v>0</v>
      </c>
      <c r="Q207" s="114">
        <f t="shared" si="75"/>
        <v>0</v>
      </c>
      <c r="R207" s="114">
        <f t="shared" si="75"/>
        <v>0</v>
      </c>
      <c r="S207" s="114">
        <f t="shared" si="75"/>
        <v>0</v>
      </c>
      <c r="T207" s="114">
        <f t="shared" si="75"/>
        <v>0</v>
      </c>
      <c r="U207" s="114">
        <f t="shared" si="75"/>
        <v>0</v>
      </c>
      <c r="V207" s="114">
        <f t="shared" si="75"/>
        <v>0</v>
      </c>
      <c r="W207" s="114">
        <f t="shared" si="75"/>
        <v>0</v>
      </c>
      <c r="X207" s="114">
        <f t="shared" si="75"/>
        <v>0</v>
      </c>
      <c r="Y207" s="114">
        <f t="shared" si="75"/>
        <v>0</v>
      </c>
      <c r="Z207" s="114">
        <f t="shared" si="75"/>
        <v>0</v>
      </c>
      <c r="AA207" s="114">
        <f t="shared" si="75"/>
        <v>0</v>
      </c>
      <c r="AB207" s="114">
        <f t="shared" si="75"/>
        <v>0</v>
      </c>
      <c r="AC207" s="114">
        <f t="shared" si="75"/>
        <v>0</v>
      </c>
      <c r="AD207" s="114">
        <f t="shared" ref="AD207:AH207" si="76">AD206*AD205</f>
        <v>0</v>
      </c>
      <c r="AE207" s="114">
        <f t="shared" si="76"/>
        <v>0</v>
      </c>
      <c r="AF207" s="114">
        <f t="shared" si="76"/>
        <v>0</v>
      </c>
      <c r="AG207" s="114">
        <f t="shared" si="76"/>
        <v>0</v>
      </c>
      <c r="AH207" s="114">
        <f t="shared" si="76"/>
        <v>0</v>
      </c>
      <c r="AI207" s="179"/>
    </row>
    <row r="208" spans="2:37" x14ac:dyDescent="0.2">
      <c r="B208" s="25">
        <f>'Summary TC'!B208</f>
        <v>0</v>
      </c>
      <c r="C208" s="231"/>
      <c r="D208" s="25"/>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79"/>
    </row>
    <row r="209" spans="2:35" x14ac:dyDescent="0.2">
      <c r="B209" s="25" t="str">
        <f>'Summary TC'!B209</f>
        <v>Actual Cumulative Variance (Positive = Overspending)</v>
      </c>
      <c r="C209" s="231"/>
      <c r="D209" s="25"/>
      <c r="E209" s="114">
        <f>IF(AND(E$12&gt;=Dropdowns!$E$1, E$12&lt;=Dropdowns!$E$2), D209-E199,0)</f>
        <v>-77049989.149999976</v>
      </c>
      <c r="F209" s="114">
        <f>IF(AND(F$12&gt;=Dropdowns!$E$1, F$12&lt;=Dropdowns!$E$2), E209-F199,0)</f>
        <v>-250296372.98000002</v>
      </c>
      <c r="G209" s="114">
        <f>IF(AND(G$12&gt;=Dropdowns!$E$1, G$12&lt;=Dropdowns!$E$2), F209-G199,0)</f>
        <v>-675815800.54000008</v>
      </c>
      <c r="H209" s="114">
        <f>IF(AND(H$12&gt;=Dropdowns!$E$1, H$12&lt;=Dropdowns!$E$2), G209-H199,0)</f>
        <v>-1087440733.8899999</v>
      </c>
      <c r="I209" s="114">
        <f>IF(AND(I$12&gt;=Dropdowns!$E$1, I$12&lt;=Dropdowns!$E$2), H209-I199,0)</f>
        <v>-1425290167.5999999</v>
      </c>
      <c r="J209" s="114">
        <f>IF(AND(J$12&gt;=Dropdowns!$E$1, J$12&lt;=Dropdowns!$E$2), I209-J199,0)</f>
        <v>0</v>
      </c>
      <c r="K209" s="114">
        <f>IF(AND(K$12&gt;=Dropdowns!$E$1, K$12&lt;=Dropdowns!$E$2), J209-K199,0)</f>
        <v>0</v>
      </c>
      <c r="L209" s="114">
        <f>IF(AND(L$12&gt;=Dropdowns!$E$1, L$12&lt;=Dropdowns!$E$2), K209-L199,0)</f>
        <v>0</v>
      </c>
      <c r="M209" s="114">
        <f>IF(AND(M$12&gt;=Dropdowns!$E$1, M$12&lt;=Dropdowns!$E$2), L209-M199,0)</f>
        <v>0</v>
      </c>
      <c r="N209" s="114">
        <f>IF(AND(N$12&gt;=Dropdowns!$E$1, N$12&lt;=Dropdowns!$E$2), M209-N199,0)</f>
        <v>0</v>
      </c>
      <c r="O209" s="114">
        <f>IF(AND(O$12&gt;=Dropdowns!$E$1, O$12&lt;=Dropdowns!$E$2), N209-O199,0)</f>
        <v>0</v>
      </c>
      <c r="P209" s="114">
        <f>IF(AND(P$12&gt;=Dropdowns!$E$1, P$12&lt;=Dropdowns!$E$2), O209-P199,0)</f>
        <v>0</v>
      </c>
      <c r="Q209" s="114">
        <f>IF(AND(Q$12&gt;=Dropdowns!$E$1, Q$12&lt;=Dropdowns!$E$2), P209-Q199,0)</f>
        <v>0</v>
      </c>
      <c r="R209" s="114">
        <f>IF(AND(R$12&gt;=Dropdowns!$E$1, R$12&lt;=Dropdowns!$E$2), Q209-R199,0)</f>
        <v>0</v>
      </c>
      <c r="S209" s="114">
        <f>IF(AND(S$12&gt;=Dropdowns!$E$1, S$12&lt;=Dropdowns!$E$2), R209-S199,0)</f>
        <v>0</v>
      </c>
      <c r="T209" s="114">
        <f>IF(AND(T$12&gt;=Dropdowns!$E$1, T$12&lt;=Dropdowns!$E$2), S209-T199,0)</f>
        <v>0</v>
      </c>
      <c r="U209" s="114">
        <f>IF(AND(U$12&gt;=Dropdowns!$E$1, U$12&lt;=Dropdowns!$E$2), T209-U199,0)</f>
        <v>0</v>
      </c>
      <c r="V209" s="114">
        <f>IF(AND(V$12&gt;=Dropdowns!$E$1, V$12&lt;=Dropdowns!$E$2), U209-V199,0)</f>
        <v>0</v>
      </c>
      <c r="W209" s="114">
        <f>IF(AND(W$12&gt;=Dropdowns!$E$1, W$12&lt;=Dropdowns!$E$2), V209-W199,0)</f>
        <v>0</v>
      </c>
      <c r="X209" s="114">
        <f>IF(AND(X$12&gt;=Dropdowns!$E$1, X$12&lt;=Dropdowns!$E$2), W209-X199,0)</f>
        <v>0</v>
      </c>
      <c r="Y209" s="114">
        <f>IF(AND(Y$12&gt;=Dropdowns!$E$1, Y$12&lt;=Dropdowns!$E$2), X209-Y199,0)</f>
        <v>0</v>
      </c>
      <c r="Z209" s="114">
        <f>IF(AND(Z$12&gt;=Dropdowns!$E$1, Z$12&lt;=Dropdowns!$E$2), Y209-Z199,0)</f>
        <v>0</v>
      </c>
      <c r="AA209" s="114">
        <f>IF(AND(AA$12&gt;=Dropdowns!$E$1, AA$12&lt;=Dropdowns!$E$2), Z209-AA199,0)</f>
        <v>0</v>
      </c>
      <c r="AB209" s="114">
        <f>IF(AND(AB$12&gt;=Dropdowns!$E$1, AB$12&lt;=Dropdowns!$E$2), AA209-AB199,0)</f>
        <v>0</v>
      </c>
      <c r="AC209" s="114">
        <f>IF(AND(AC$12&gt;=Dropdowns!$E$1, AC$12&lt;=Dropdowns!$E$2), AB209-AC199,0)</f>
        <v>0</v>
      </c>
      <c r="AD209" s="114">
        <f>IF(AND(AD$12&gt;=Dropdowns!$E$1, AD$12&lt;=Dropdowns!$E$2), AC209-AD199,0)</f>
        <v>0</v>
      </c>
      <c r="AE209" s="114">
        <f>IF(AND(AE$12&gt;=Dropdowns!$E$1, AE$12&lt;=Dropdowns!$E$2), AD209-AE199,0)</f>
        <v>0</v>
      </c>
      <c r="AF209" s="114">
        <f>IF(AND(AF$12&gt;=Dropdowns!$E$1, AF$12&lt;=Dropdowns!$E$2), AE209-AF199,0)</f>
        <v>0</v>
      </c>
      <c r="AG209" s="114">
        <f>IF(AND(AG$12&gt;=Dropdowns!$E$1, AG$12&lt;=Dropdowns!$E$2), AF209-AG199,0)</f>
        <v>0</v>
      </c>
      <c r="AH209" s="114">
        <f>IF(AND(AH$12&gt;=Dropdowns!$E$1, AH$12&lt;=Dropdowns!$E$2), AG209-AH199,0)</f>
        <v>0</v>
      </c>
      <c r="AI209" s="179"/>
    </row>
    <row r="210" spans="2:35" ht="13.5" thickBot="1" x14ac:dyDescent="0.25">
      <c r="B210" s="128" t="str">
        <f>'Summary TC'!B210</f>
        <v>Is a Corrective Action Plan needed?</v>
      </c>
      <c r="C210" s="173"/>
      <c r="D210" s="128"/>
      <c r="E210" s="188" t="str">
        <f>IF(E209&gt;E207,"CAP Needed"," ")</f>
        <v xml:space="preserve"> </v>
      </c>
      <c r="F210" s="188" t="str">
        <f>IF(F209&gt;F207,"CAP Needed"," ")</f>
        <v xml:space="preserve"> </v>
      </c>
      <c r="G210" s="188" t="str">
        <f>IF(G209&gt;G207,"CAP Needed"," ")</f>
        <v xml:space="preserve"> </v>
      </c>
      <c r="H210" s="188" t="str">
        <f>IF(H209&gt;H207,"CAP Needed"," ")</f>
        <v xml:space="preserve"> </v>
      </c>
      <c r="I210" s="188" t="str">
        <f>IF(I209&gt;I207,"CAP Needed"," ")</f>
        <v xml:space="preserve"> </v>
      </c>
      <c r="J210" s="188" t="str">
        <f t="shared" ref="J210:AC210" si="77">IF(J209&gt;J207,"CAP Needed"," ")</f>
        <v xml:space="preserve"> </v>
      </c>
      <c r="K210" s="188" t="str">
        <f t="shared" si="77"/>
        <v xml:space="preserve"> </v>
      </c>
      <c r="L210" s="188" t="str">
        <f t="shared" si="77"/>
        <v xml:space="preserve"> </v>
      </c>
      <c r="M210" s="188" t="str">
        <f t="shared" si="77"/>
        <v xml:space="preserve"> </v>
      </c>
      <c r="N210" s="188" t="str">
        <f t="shared" si="77"/>
        <v xml:space="preserve"> </v>
      </c>
      <c r="O210" s="188" t="str">
        <f t="shared" si="77"/>
        <v xml:space="preserve"> </v>
      </c>
      <c r="P210" s="188" t="str">
        <f t="shared" si="77"/>
        <v xml:space="preserve"> </v>
      </c>
      <c r="Q210" s="188" t="str">
        <f t="shared" si="77"/>
        <v xml:space="preserve"> </v>
      </c>
      <c r="R210" s="188" t="str">
        <f t="shared" si="77"/>
        <v xml:space="preserve"> </v>
      </c>
      <c r="S210" s="188" t="str">
        <f t="shared" si="77"/>
        <v xml:space="preserve"> </v>
      </c>
      <c r="T210" s="188" t="str">
        <f t="shared" si="77"/>
        <v xml:space="preserve"> </v>
      </c>
      <c r="U210" s="188" t="str">
        <f t="shared" si="77"/>
        <v xml:space="preserve"> </v>
      </c>
      <c r="V210" s="188" t="str">
        <f t="shared" si="77"/>
        <v xml:space="preserve"> </v>
      </c>
      <c r="W210" s="188" t="str">
        <f t="shared" si="77"/>
        <v xml:space="preserve"> </v>
      </c>
      <c r="X210" s="188" t="str">
        <f t="shared" si="77"/>
        <v xml:space="preserve"> </v>
      </c>
      <c r="Y210" s="188" t="str">
        <f t="shared" si="77"/>
        <v xml:space="preserve"> </v>
      </c>
      <c r="Z210" s="188" t="str">
        <f t="shared" si="77"/>
        <v xml:space="preserve"> </v>
      </c>
      <c r="AA210" s="188" t="str">
        <f t="shared" si="77"/>
        <v xml:space="preserve"> </v>
      </c>
      <c r="AB210" s="188" t="str">
        <f t="shared" si="77"/>
        <v xml:space="preserve"> </v>
      </c>
      <c r="AC210" s="188" t="str">
        <f t="shared" si="77"/>
        <v xml:space="preserve"> </v>
      </c>
      <c r="AD210" s="188" t="str">
        <f t="shared" ref="AD210:AH210" si="78">IF(AD209&gt;AD207,"CAP Needed"," ")</f>
        <v xml:space="preserve"> </v>
      </c>
      <c r="AE210" s="188" t="str">
        <f t="shared" si="78"/>
        <v xml:space="preserve"> </v>
      </c>
      <c r="AF210" s="188" t="str">
        <f t="shared" si="78"/>
        <v xml:space="preserve"> </v>
      </c>
      <c r="AG210" s="188" t="str">
        <f t="shared" si="78"/>
        <v xml:space="preserve"> </v>
      </c>
      <c r="AH210" s="188" t="str">
        <f t="shared" si="78"/>
        <v xml:space="preserve"> </v>
      </c>
      <c r="AI210" s="128"/>
    </row>
    <row r="211" spans="2:35" x14ac:dyDescent="0.2">
      <c r="B211" s="18">
        <f>'Summary TC'!B211</f>
        <v>0</v>
      </c>
    </row>
    <row r="212" spans="2:35" x14ac:dyDescent="0.2">
      <c r="B212" s="18">
        <f>'Summary TC'!B212</f>
        <v>0</v>
      </c>
      <c r="E212" s="99"/>
      <c r="F212" s="99"/>
      <c r="G212" s="99"/>
      <c r="H212" s="99"/>
      <c r="I212" s="99"/>
      <c r="J212" s="99"/>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186"/>
    </row>
    <row r="213" spans="2:35" x14ac:dyDescent="0.2">
      <c r="B213" s="18" t="str">
        <f>'Summary TC'!B213</f>
        <v>HYPOTHETICALS TEST 2</v>
      </c>
      <c r="E213" s="99"/>
      <c r="F213" s="99"/>
      <c r="G213" s="99"/>
      <c r="H213" s="99"/>
      <c r="I213" s="99"/>
      <c r="J213" s="99"/>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186"/>
    </row>
    <row r="214" spans="2:35" x14ac:dyDescent="0.2">
      <c r="B214" s="18">
        <f>'Summary TC'!B214</f>
        <v>0</v>
      </c>
      <c r="E214" s="99"/>
      <c r="F214" s="99"/>
      <c r="G214" s="99"/>
      <c r="H214" s="99"/>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186"/>
    </row>
    <row r="215" spans="2:35" ht="13.5" thickBot="1" x14ac:dyDescent="0.25">
      <c r="B215" s="18" t="str">
        <f>'Summary TC'!B215</f>
        <v>Without-Waiver Total Expenditures</v>
      </c>
    </row>
    <row r="216" spans="2:35" x14ac:dyDescent="0.2">
      <c r="B216" s="27">
        <f>'Summary TC'!B216</f>
        <v>0</v>
      </c>
      <c r="C216" s="229"/>
      <c r="D216" s="169"/>
      <c r="E216" s="167" t="s">
        <v>0</v>
      </c>
      <c r="F216" s="167"/>
      <c r="G216" s="4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c r="AG216" s="167"/>
      <c r="AH216" s="167"/>
      <c r="AI216" s="65"/>
    </row>
    <row r="217" spans="2:35" ht="13.5" thickBot="1" x14ac:dyDescent="0.25">
      <c r="B217" s="25">
        <f>'Summary TC'!B217</f>
        <v>0</v>
      </c>
      <c r="C217" s="230"/>
      <c r="D217" s="254"/>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2" t="s">
        <v>1</v>
      </c>
    </row>
    <row r="218" spans="2:35" x14ac:dyDescent="0.2">
      <c r="B218" s="25" t="str">
        <f>'Summary TC'!B218</f>
        <v>Hypothetical 2 Per Capita</v>
      </c>
      <c r="C218" s="25">
        <f>'Summary TC'!C218</f>
        <v>0</v>
      </c>
      <c r="D218" s="5"/>
      <c r="E218" s="207"/>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373"/>
      <c r="AI218" s="371"/>
    </row>
    <row r="219" spans="2:35" x14ac:dyDescent="0.2">
      <c r="B219" s="25" t="str">
        <f>'Summary TC'!B219</f>
        <v/>
      </c>
      <c r="C219" s="25">
        <f>'Summary TC'!C219</f>
        <v>0</v>
      </c>
      <c r="D219" s="5" t="s">
        <v>20</v>
      </c>
      <c r="E219" s="208">
        <f>E220*E221</f>
        <v>0</v>
      </c>
      <c r="F219" s="115">
        <f t="shared" ref="F219:AC219" si="79">F220*F221</f>
        <v>0</v>
      </c>
      <c r="G219" s="115">
        <f t="shared" si="79"/>
        <v>0</v>
      </c>
      <c r="H219" s="115">
        <f t="shared" si="79"/>
        <v>0</v>
      </c>
      <c r="I219" s="115">
        <f t="shared" si="79"/>
        <v>0</v>
      </c>
      <c r="J219" s="115">
        <f t="shared" si="79"/>
        <v>0</v>
      </c>
      <c r="K219" s="115">
        <f t="shared" si="79"/>
        <v>0</v>
      </c>
      <c r="L219" s="115">
        <f t="shared" si="79"/>
        <v>0</v>
      </c>
      <c r="M219" s="115">
        <f t="shared" si="79"/>
        <v>0</v>
      </c>
      <c r="N219" s="115">
        <f t="shared" si="79"/>
        <v>0</v>
      </c>
      <c r="O219" s="115">
        <f t="shared" si="79"/>
        <v>0</v>
      </c>
      <c r="P219" s="115">
        <f t="shared" si="79"/>
        <v>0</v>
      </c>
      <c r="Q219" s="115">
        <f t="shared" si="79"/>
        <v>0</v>
      </c>
      <c r="R219" s="115">
        <f t="shared" si="79"/>
        <v>0</v>
      </c>
      <c r="S219" s="115">
        <f t="shared" si="79"/>
        <v>0</v>
      </c>
      <c r="T219" s="115">
        <f t="shared" si="79"/>
        <v>0</v>
      </c>
      <c r="U219" s="115">
        <f t="shared" si="79"/>
        <v>0</v>
      </c>
      <c r="V219" s="115">
        <f t="shared" si="79"/>
        <v>0</v>
      </c>
      <c r="W219" s="115">
        <f t="shared" si="79"/>
        <v>0</v>
      </c>
      <c r="X219" s="115">
        <f t="shared" si="79"/>
        <v>0</v>
      </c>
      <c r="Y219" s="115">
        <f t="shared" si="79"/>
        <v>0</v>
      </c>
      <c r="Z219" s="115">
        <f t="shared" si="79"/>
        <v>0</v>
      </c>
      <c r="AA219" s="115">
        <f t="shared" si="79"/>
        <v>0</v>
      </c>
      <c r="AB219" s="115">
        <f t="shared" si="79"/>
        <v>0</v>
      </c>
      <c r="AC219" s="115">
        <f t="shared" si="79"/>
        <v>0</v>
      </c>
      <c r="AD219" s="115">
        <f t="shared" ref="AD219:AH219" si="80">AD220*AD221</f>
        <v>0</v>
      </c>
      <c r="AE219" s="115">
        <f t="shared" si="80"/>
        <v>0</v>
      </c>
      <c r="AF219" s="115">
        <f t="shared" si="80"/>
        <v>0</v>
      </c>
      <c r="AG219" s="115">
        <f t="shared" si="80"/>
        <v>0</v>
      </c>
      <c r="AH219" s="374">
        <f t="shared" si="80"/>
        <v>0</v>
      </c>
      <c r="AI219" s="255"/>
    </row>
    <row r="220" spans="2:35" s="153" customFormat="1" x14ac:dyDescent="0.2">
      <c r="B220" s="25">
        <f>'Summary TC'!B220</f>
        <v>0</v>
      </c>
      <c r="C220" s="25">
        <f>'Summary TC'!C220</f>
        <v>0</v>
      </c>
      <c r="D220" s="263" t="s">
        <v>21</v>
      </c>
      <c r="E220" s="85">
        <f>SUMIF('WOW PMPM &amp; Agg'!$B$56:$B$64,SummaryTC_AP!$B219,'WOW PMPM &amp; Agg'!D$56:D$64)</f>
        <v>0</v>
      </c>
      <c r="F220" s="86">
        <f>SUMIF('WOW PMPM &amp; Agg'!$B$56:$B$64,SummaryTC_AP!$B219,'WOW PMPM &amp; Agg'!E$56:E$64)</f>
        <v>0</v>
      </c>
      <c r="G220" s="86">
        <f>SUMIF('WOW PMPM &amp; Agg'!$B$56:$B$64,SummaryTC_AP!$B219,'WOW PMPM &amp; Agg'!F$56:F$64)</f>
        <v>0</v>
      </c>
      <c r="H220" s="86">
        <f>SUMIF('WOW PMPM &amp; Agg'!$B$56:$B$64,SummaryTC_AP!$B219,'WOW PMPM &amp; Agg'!G$56:G$64)</f>
        <v>0</v>
      </c>
      <c r="I220" s="86">
        <f>SUMIF('WOW PMPM &amp; Agg'!$B$56:$B$64,SummaryTC_AP!$B219,'WOW PMPM &amp; Agg'!H$56:H$64)</f>
        <v>0</v>
      </c>
      <c r="J220" s="86">
        <f>SUMIF('WOW PMPM &amp; Agg'!$B$56:$B$64,SummaryTC_AP!$B219,'WOW PMPM &amp; Agg'!I$56:I$64)</f>
        <v>0</v>
      </c>
      <c r="K220" s="86">
        <f>SUMIF('WOW PMPM &amp; Agg'!$B$56:$B$64,SummaryTC_AP!$B219,'WOW PMPM &amp; Agg'!J$56:J$64)</f>
        <v>0</v>
      </c>
      <c r="L220" s="86">
        <f>SUMIF('WOW PMPM &amp; Agg'!$B$56:$B$64,SummaryTC_AP!$B219,'WOW PMPM &amp; Agg'!K$56:K$64)</f>
        <v>0</v>
      </c>
      <c r="M220" s="86">
        <f>SUMIF('WOW PMPM &amp; Agg'!$B$56:$B$64,SummaryTC_AP!$B219,'WOW PMPM &amp; Agg'!L$56:L$64)</f>
        <v>0</v>
      </c>
      <c r="N220" s="86">
        <f>SUMIF('WOW PMPM &amp; Agg'!$B$56:$B$64,SummaryTC_AP!$B219,'WOW PMPM &amp; Agg'!M$56:M$64)</f>
        <v>0</v>
      </c>
      <c r="O220" s="86">
        <f>SUMIF('WOW PMPM &amp; Agg'!$B$56:$B$64,SummaryTC_AP!$B219,'WOW PMPM &amp; Agg'!N$56:N$64)</f>
        <v>0</v>
      </c>
      <c r="P220" s="86">
        <f>SUMIF('WOW PMPM &amp; Agg'!$B$56:$B$64,SummaryTC_AP!$B219,'WOW PMPM &amp; Agg'!O$56:O$64)</f>
        <v>0</v>
      </c>
      <c r="Q220" s="86">
        <f>SUMIF('WOW PMPM &amp; Agg'!$B$56:$B$64,SummaryTC_AP!$B219,'WOW PMPM &amp; Agg'!P$56:P$64)</f>
        <v>0</v>
      </c>
      <c r="R220" s="86">
        <f>SUMIF('WOW PMPM &amp; Agg'!$B$56:$B$64,SummaryTC_AP!$B219,'WOW PMPM &amp; Agg'!Q$56:Q$64)</f>
        <v>0</v>
      </c>
      <c r="S220" s="86">
        <f>SUMIF('WOW PMPM &amp; Agg'!$B$56:$B$64,SummaryTC_AP!$B219,'WOW PMPM &amp; Agg'!R$56:R$64)</f>
        <v>0</v>
      </c>
      <c r="T220" s="86">
        <f>SUMIF('WOW PMPM &amp; Agg'!$B$56:$B$64,SummaryTC_AP!$B219,'WOW PMPM &amp; Agg'!S$56:S$64)</f>
        <v>0</v>
      </c>
      <c r="U220" s="86">
        <f>SUMIF('WOW PMPM &amp; Agg'!$B$56:$B$64,SummaryTC_AP!$B219,'WOW PMPM &amp; Agg'!T$56:T$64)</f>
        <v>0</v>
      </c>
      <c r="V220" s="86">
        <f>SUMIF('WOW PMPM &amp; Agg'!$B$56:$B$64,SummaryTC_AP!$B219,'WOW PMPM &amp; Agg'!U$56:U$64)</f>
        <v>0</v>
      </c>
      <c r="W220" s="86">
        <f>SUMIF('WOW PMPM &amp; Agg'!$B$56:$B$64,SummaryTC_AP!$B219,'WOW PMPM &amp; Agg'!V$56:V$64)</f>
        <v>0</v>
      </c>
      <c r="X220" s="86">
        <f>SUMIF('WOW PMPM &amp; Agg'!$B$56:$B$64,SummaryTC_AP!$B219,'WOW PMPM &amp; Agg'!W$56:W$64)</f>
        <v>0</v>
      </c>
      <c r="Y220" s="86">
        <f>SUMIF('WOW PMPM &amp; Agg'!$B$56:$B$64,SummaryTC_AP!$B219,'WOW PMPM &amp; Agg'!X$56:X$64)</f>
        <v>0</v>
      </c>
      <c r="Z220" s="86">
        <f>SUMIF('WOW PMPM &amp; Agg'!$B$56:$B$64,SummaryTC_AP!$B219,'WOW PMPM &amp; Agg'!Y$56:Y$64)</f>
        <v>0</v>
      </c>
      <c r="AA220" s="86">
        <f>SUMIF('WOW PMPM &amp; Agg'!$B$56:$B$64,SummaryTC_AP!$B219,'WOW PMPM &amp; Agg'!Z$56:Z$64)</f>
        <v>0</v>
      </c>
      <c r="AB220" s="86">
        <f>SUMIF('WOW PMPM &amp; Agg'!$B$56:$B$64,SummaryTC_AP!$B219,'WOW PMPM &amp; Agg'!AA$56:AA$64)</f>
        <v>0</v>
      </c>
      <c r="AC220" s="86">
        <f>SUMIF('WOW PMPM &amp; Agg'!$B$56:$B$64,SummaryTC_AP!$B219,'WOW PMPM &amp; Agg'!AB$56:AB$64)</f>
        <v>0</v>
      </c>
      <c r="AD220" s="86">
        <f>SUMIF('WOW PMPM &amp; Agg'!$B$56:$B$64,SummaryTC_AP!$B219,'WOW PMPM &amp; Agg'!AC$56:AC$64)</f>
        <v>0</v>
      </c>
      <c r="AE220" s="86">
        <f>SUMIF('WOW PMPM &amp; Agg'!$B$56:$B$64,SummaryTC_AP!$B219,'WOW PMPM &amp; Agg'!AD$56:AD$64)</f>
        <v>0</v>
      </c>
      <c r="AF220" s="86">
        <f>SUMIF('WOW PMPM &amp; Agg'!$B$56:$B$64,SummaryTC_AP!$B219,'WOW PMPM &amp; Agg'!AE$56:AE$64)</f>
        <v>0</v>
      </c>
      <c r="AG220" s="86">
        <f>SUMIF('WOW PMPM &amp; Agg'!$B$56:$B$64,SummaryTC_AP!$B219,'WOW PMPM &amp; Agg'!AF$56:AF$64)</f>
        <v>0</v>
      </c>
      <c r="AH220" s="313">
        <f>SUMIF('WOW PMPM &amp; Agg'!$B$56:$B$64,SummaryTC_AP!$B219,'WOW PMPM &amp; Agg'!AG$56:AG$64)</f>
        <v>0</v>
      </c>
      <c r="AI220" s="372"/>
    </row>
    <row r="221" spans="2:35" x14ac:dyDescent="0.2">
      <c r="B221" s="25">
        <f>'Summary TC'!B221</f>
        <v>0</v>
      </c>
      <c r="C221" s="25">
        <f>'Summary TC'!C221</f>
        <v>0</v>
      </c>
      <c r="D221" s="5" t="s">
        <v>22</v>
      </c>
      <c r="E221" s="87">
        <f>SUMIF('MemMon Total'!$B$10:$B$36,SummaryTC_AP!$B219,'MemMon Total'!D$10:D$36)</f>
        <v>0</v>
      </c>
      <c r="F221" s="88">
        <f>SUMIF('MemMon Total'!$B$10:$B$36,SummaryTC_AP!$B219,'MemMon Total'!E$10:E$36)</f>
        <v>0</v>
      </c>
      <c r="G221" s="88">
        <f>SUMIF('MemMon Total'!$B$10:$B$36,SummaryTC_AP!$B219,'MemMon Total'!F$10:F$36)</f>
        <v>0</v>
      </c>
      <c r="H221" s="88">
        <f>SUMIF('MemMon Total'!$B$10:$B$36,SummaryTC_AP!$B219,'MemMon Total'!G$10:G$36)</f>
        <v>0</v>
      </c>
      <c r="I221" s="88">
        <f>SUMIF('MemMon Total'!$B$10:$B$36,SummaryTC_AP!$B219,'MemMon Total'!H$10:H$36)</f>
        <v>0</v>
      </c>
      <c r="J221" s="88">
        <f>SUMIF('MemMon Total'!$B$10:$B$36,SummaryTC_AP!$B219,'MemMon Total'!I$10:I$36)</f>
        <v>0</v>
      </c>
      <c r="K221" s="88">
        <f>SUMIF('MemMon Total'!$B$10:$B$36,SummaryTC_AP!$B219,'MemMon Total'!J$10:J$36)</f>
        <v>0</v>
      </c>
      <c r="L221" s="88">
        <f>SUMIF('MemMon Total'!$B$10:$B$36,SummaryTC_AP!$B219,'MemMon Total'!K$10:K$36)</f>
        <v>0</v>
      </c>
      <c r="M221" s="88">
        <f>SUMIF('MemMon Total'!$B$10:$B$36,SummaryTC_AP!$B219,'MemMon Total'!L$10:L$36)</f>
        <v>0</v>
      </c>
      <c r="N221" s="88">
        <f>SUMIF('MemMon Total'!$B$10:$B$36,SummaryTC_AP!$B219,'MemMon Total'!M$10:M$36)</f>
        <v>0</v>
      </c>
      <c r="O221" s="88">
        <f>SUMIF('MemMon Total'!$B$10:$B$36,SummaryTC_AP!$B219,'MemMon Total'!N$10:N$36)</f>
        <v>0</v>
      </c>
      <c r="P221" s="88">
        <f>SUMIF('MemMon Total'!$B$10:$B$36,SummaryTC_AP!$B219,'MemMon Total'!O$10:O$36)</f>
        <v>0</v>
      </c>
      <c r="Q221" s="88">
        <f>SUMIF('MemMon Total'!$B$10:$B$36,SummaryTC_AP!$B219,'MemMon Total'!P$10:P$36)</f>
        <v>0</v>
      </c>
      <c r="R221" s="88">
        <f>SUMIF('MemMon Total'!$B$10:$B$36,SummaryTC_AP!$B219,'MemMon Total'!Q$10:Q$36)</f>
        <v>0</v>
      </c>
      <c r="S221" s="88">
        <f>SUMIF('MemMon Total'!$B$10:$B$36,SummaryTC_AP!$B219,'MemMon Total'!R$10:R$36)</f>
        <v>0</v>
      </c>
      <c r="T221" s="88">
        <f>SUMIF('MemMon Total'!$B$10:$B$36,SummaryTC_AP!$B219,'MemMon Total'!S$10:S$36)</f>
        <v>0</v>
      </c>
      <c r="U221" s="88">
        <f>SUMIF('MemMon Total'!$B$10:$B$36,SummaryTC_AP!$B219,'MemMon Total'!T$10:T$36)</f>
        <v>0</v>
      </c>
      <c r="V221" s="88">
        <f>SUMIF('MemMon Total'!$B$10:$B$36,SummaryTC_AP!$B219,'MemMon Total'!U$10:U$36)</f>
        <v>0</v>
      </c>
      <c r="W221" s="88">
        <f>SUMIF('MemMon Total'!$B$10:$B$36,SummaryTC_AP!$B219,'MemMon Total'!V$10:V$36)</f>
        <v>0</v>
      </c>
      <c r="X221" s="88">
        <f>SUMIF('MemMon Total'!$B$10:$B$36,SummaryTC_AP!$B219,'MemMon Total'!W$10:W$36)</f>
        <v>0</v>
      </c>
      <c r="Y221" s="88">
        <f>SUMIF('MemMon Total'!$B$10:$B$36,SummaryTC_AP!$B219,'MemMon Total'!X$10:X$36)</f>
        <v>0</v>
      </c>
      <c r="Z221" s="88">
        <f>SUMIF('MemMon Total'!$B$10:$B$36,SummaryTC_AP!$B219,'MemMon Total'!Y$10:Y$36)</f>
        <v>0</v>
      </c>
      <c r="AA221" s="88">
        <f>SUMIF('MemMon Total'!$B$10:$B$36,SummaryTC_AP!$B219,'MemMon Total'!Z$10:Z$36)</f>
        <v>0</v>
      </c>
      <c r="AB221" s="88">
        <f>SUMIF('MemMon Total'!$B$10:$B$36,SummaryTC_AP!$B219,'MemMon Total'!AA$10:AA$36)</f>
        <v>0</v>
      </c>
      <c r="AC221" s="88">
        <f>SUMIF('MemMon Total'!$B$10:$B$36,SummaryTC_AP!$B219,'MemMon Total'!AB$10:AB$36)</f>
        <v>0</v>
      </c>
      <c r="AD221" s="88">
        <f>SUMIF('MemMon Total'!$B$10:$B$36,SummaryTC_AP!$B219,'MemMon Total'!AC$10:AC$36)</f>
        <v>0</v>
      </c>
      <c r="AE221" s="88">
        <f>SUMIF('MemMon Total'!$B$10:$B$36,SummaryTC_AP!$B219,'MemMon Total'!AD$10:AD$36)</f>
        <v>0</v>
      </c>
      <c r="AF221" s="88">
        <f>SUMIF('MemMon Total'!$B$10:$B$36,SummaryTC_AP!$B219,'MemMon Total'!AE$10:AE$36)</f>
        <v>0</v>
      </c>
      <c r="AG221" s="88">
        <f>SUMIF('MemMon Total'!$B$10:$B$36,SummaryTC_AP!$B219,'MemMon Total'!AF$10:AF$36)</f>
        <v>0</v>
      </c>
      <c r="AH221" s="272">
        <f>SUMIF('MemMon Total'!$B$10:$B$36,SummaryTC_AP!$B219,'MemMon Total'!AG$10:AG$36)</f>
        <v>0</v>
      </c>
      <c r="AI221" s="255"/>
    </row>
    <row r="222" spans="2:35" x14ac:dyDescent="0.2">
      <c r="B222" s="25">
        <f>'Summary TC'!B222</f>
        <v>0</v>
      </c>
      <c r="C222" s="25">
        <f>'Summary TC'!C222</f>
        <v>0</v>
      </c>
      <c r="D222" s="5"/>
      <c r="E222" s="209"/>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375"/>
      <c r="AI222" s="255"/>
    </row>
    <row r="223" spans="2:35" x14ac:dyDescent="0.2">
      <c r="B223" s="25" t="str">
        <f>'Summary TC'!B223</f>
        <v/>
      </c>
      <c r="C223" s="25">
        <f>'Summary TC'!C223</f>
        <v>0</v>
      </c>
      <c r="D223" s="5" t="s">
        <v>20</v>
      </c>
      <c r="E223" s="208">
        <f>E224*E225</f>
        <v>0</v>
      </c>
      <c r="F223" s="115">
        <f t="shared" ref="F223:AC223" si="81">F224*F225</f>
        <v>0</v>
      </c>
      <c r="G223" s="115">
        <f t="shared" si="81"/>
        <v>0</v>
      </c>
      <c r="H223" s="115">
        <f t="shared" si="81"/>
        <v>0</v>
      </c>
      <c r="I223" s="115">
        <f t="shared" si="81"/>
        <v>0</v>
      </c>
      <c r="J223" s="115">
        <f t="shared" si="81"/>
        <v>0</v>
      </c>
      <c r="K223" s="115">
        <f t="shared" si="81"/>
        <v>0</v>
      </c>
      <c r="L223" s="115">
        <f t="shared" si="81"/>
        <v>0</v>
      </c>
      <c r="M223" s="115">
        <f t="shared" si="81"/>
        <v>0</v>
      </c>
      <c r="N223" s="115">
        <f t="shared" si="81"/>
        <v>0</v>
      </c>
      <c r="O223" s="115">
        <f t="shared" si="81"/>
        <v>0</v>
      </c>
      <c r="P223" s="115">
        <f t="shared" si="81"/>
        <v>0</v>
      </c>
      <c r="Q223" s="115">
        <f t="shared" si="81"/>
        <v>0</v>
      </c>
      <c r="R223" s="115">
        <f t="shared" si="81"/>
        <v>0</v>
      </c>
      <c r="S223" s="115">
        <f t="shared" si="81"/>
        <v>0</v>
      </c>
      <c r="T223" s="115">
        <f t="shared" si="81"/>
        <v>0</v>
      </c>
      <c r="U223" s="115">
        <f t="shared" si="81"/>
        <v>0</v>
      </c>
      <c r="V223" s="115">
        <f t="shared" si="81"/>
        <v>0</v>
      </c>
      <c r="W223" s="115">
        <f t="shared" si="81"/>
        <v>0</v>
      </c>
      <c r="X223" s="115">
        <f t="shared" si="81"/>
        <v>0</v>
      </c>
      <c r="Y223" s="115">
        <f t="shared" si="81"/>
        <v>0</v>
      </c>
      <c r="Z223" s="115">
        <f t="shared" si="81"/>
        <v>0</v>
      </c>
      <c r="AA223" s="115">
        <f t="shared" si="81"/>
        <v>0</v>
      </c>
      <c r="AB223" s="115">
        <f t="shared" si="81"/>
        <v>0</v>
      </c>
      <c r="AC223" s="115">
        <f t="shared" si="81"/>
        <v>0</v>
      </c>
      <c r="AD223" s="115">
        <f t="shared" ref="AD223:AH223" si="82">AD224*AD225</f>
        <v>0</v>
      </c>
      <c r="AE223" s="115">
        <f t="shared" si="82"/>
        <v>0</v>
      </c>
      <c r="AF223" s="115">
        <f t="shared" si="82"/>
        <v>0</v>
      </c>
      <c r="AG223" s="115">
        <f t="shared" si="82"/>
        <v>0</v>
      </c>
      <c r="AH223" s="374">
        <f t="shared" si="82"/>
        <v>0</v>
      </c>
      <c r="AI223" s="255"/>
    </row>
    <row r="224" spans="2:35" s="153" customFormat="1" x14ac:dyDescent="0.2">
      <c r="B224" s="25">
        <f>'Summary TC'!B224</f>
        <v>0</v>
      </c>
      <c r="C224" s="25">
        <f>'Summary TC'!C224</f>
        <v>0</v>
      </c>
      <c r="D224" s="263" t="s">
        <v>21</v>
      </c>
      <c r="E224" s="85">
        <f>SUMIF('WOW PMPM &amp; Agg'!$B$56:$B$64,SummaryTC_AP!$B223,'WOW PMPM &amp; Agg'!D$56:D$64)</f>
        <v>0</v>
      </c>
      <c r="F224" s="86">
        <f>SUMIF('WOW PMPM &amp; Agg'!$B$56:$B$64,SummaryTC_AP!$B223,'WOW PMPM &amp; Agg'!E$56:E$64)</f>
        <v>0</v>
      </c>
      <c r="G224" s="86">
        <f>SUMIF('WOW PMPM &amp; Agg'!$B$56:$B$64,SummaryTC_AP!$B223,'WOW PMPM &amp; Agg'!F$56:F$64)</f>
        <v>0</v>
      </c>
      <c r="H224" s="86">
        <f>SUMIF('WOW PMPM &amp; Agg'!$B$56:$B$64,SummaryTC_AP!$B223,'WOW PMPM &amp; Agg'!G$56:G$64)</f>
        <v>0</v>
      </c>
      <c r="I224" s="86">
        <f>SUMIF('WOW PMPM &amp; Agg'!$B$56:$B$64,SummaryTC_AP!$B223,'WOW PMPM &amp; Agg'!H$56:H$64)</f>
        <v>0</v>
      </c>
      <c r="J224" s="86">
        <f>SUMIF('WOW PMPM &amp; Agg'!$B$56:$B$64,SummaryTC_AP!$B223,'WOW PMPM &amp; Agg'!I$56:I$64)</f>
        <v>0</v>
      </c>
      <c r="K224" s="86">
        <f>SUMIF('WOW PMPM &amp; Agg'!$B$56:$B$64,SummaryTC_AP!$B223,'WOW PMPM &amp; Agg'!J$56:J$64)</f>
        <v>0</v>
      </c>
      <c r="L224" s="86">
        <f>SUMIF('WOW PMPM &amp; Agg'!$B$56:$B$64,SummaryTC_AP!$B223,'WOW PMPM &amp; Agg'!K$56:K$64)</f>
        <v>0</v>
      </c>
      <c r="M224" s="86">
        <f>SUMIF('WOW PMPM &amp; Agg'!$B$56:$B$64,SummaryTC_AP!$B223,'WOW PMPM &amp; Agg'!L$56:L$64)</f>
        <v>0</v>
      </c>
      <c r="N224" s="86">
        <f>SUMIF('WOW PMPM &amp; Agg'!$B$56:$B$64,SummaryTC_AP!$B223,'WOW PMPM &amp; Agg'!M$56:M$64)</f>
        <v>0</v>
      </c>
      <c r="O224" s="86">
        <f>SUMIF('WOW PMPM &amp; Agg'!$B$56:$B$64,SummaryTC_AP!$B223,'WOW PMPM &amp; Agg'!N$56:N$64)</f>
        <v>0</v>
      </c>
      <c r="P224" s="86">
        <f>SUMIF('WOW PMPM &amp; Agg'!$B$56:$B$64,SummaryTC_AP!$B223,'WOW PMPM &amp; Agg'!O$56:O$64)</f>
        <v>0</v>
      </c>
      <c r="Q224" s="86">
        <f>SUMIF('WOW PMPM &amp; Agg'!$B$56:$B$64,SummaryTC_AP!$B223,'WOW PMPM &amp; Agg'!P$56:P$64)</f>
        <v>0</v>
      </c>
      <c r="R224" s="86">
        <f>SUMIF('WOW PMPM &amp; Agg'!$B$56:$B$64,SummaryTC_AP!$B223,'WOW PMPM &amp; Agg'!Q$56:Q$64)</f>
        <v>0</v>
      </c>
      <c r="S224" s="86">
        <f>SUMIF('WOW PMPM &amp; Agg'!$B$56:$B$64,SummaryTC_AP!$B223,'WOW PMPM &amp; Agg'!R$56:R$64)</f>
        <v>0</v>
      </c>
      <c r="T224" s="86">
        <f>SUMIF('WOW PMPM &amp; Agg'!$B$56:$B$64,SummaryTC_AP!$B223,'WOW PMPM &amp; Agg'!S$56:S$64)</f>
        <v>0</v>
      </c>
      <c r="U224" s="86">
        <f>SUMIF('WOW PMPM &amp; Agg'!$B$56:$B$64,SummaryTC_AP!$B223,'WOW PMPM &amp; Agg'!T$56:T$64)</f>
        <v>0</v>
      </c>
      <c r="V224" s="86">
        <f>SUMIF('WOW PMPM &amp; Agg'!$B$56:$B$64,SummaryTC_AP!$B223,'WOW PMPM &amp; Agg'!U$56:U$64)</f>
        <v>0</v>
      </c>
      <c r="W224" s="86">
        <f>SUMIF('WOW PMPM &amp; Agg'!$B$56:$B$64,SummaryTC_AP!$B223,'WOW PMPM &amp; Agg'!V$56:V$64)</f>
        <v>0</v>
      </c>
      <c r="X224" s="86">
        <f>SUMIF('WOW PMPM &amp; Agg'!$B$56:$B$64,SummaryTC_AP!$B223,'WOW PMPM &amp; Agg'!W$56:W$64)</f>
        <v>0</v>
      </c>
      <c r="Y224" s="86">
        <f>SUMIF('WOW PMPM &amp; Agg'!$B$56:$B$64,SummaryTC_AP!$B223,'WOW PMPM &amp; Agg'!X$56:X$64)</f>
        <v>0</v>
      </c>
      <c r="Z224" s="86">
        <f>SUMIF('WOW PMPM &amp; Agg'!$B$56:$B$64,SummaryTC_AP!$B223,'WOW PMPM &amp; Agg'!Y$56:Y$64)</f>
        <v>0</v>
      </c>
      <c r="AA224" s="86">
        <f>SUMIF('WOW PMPM &amp; Agg'!$B$56:$B$64,SummaryTC_AP!$B223,'WOW PMPM &amp; Agg'!Z$56:Z$64)</f>
        <v>0</v>
      </c>
      <c r="AB224" s="86">
        <f>SUMIF('WOW PMPM &amp; Agg'!$B$56:$B$64,SummaryTC_AP!$B223,'WOW PMPM &amp; Agg'!AA$56:AA$64)</f>
        <v>0</v>
      </c>
      <c r="AC224" s="86">
        <f>SUMIF('WOW PMPM &amp; Agg'!$B$56:$B$64,SummaryTC_AP!$B223,'WOW PMPM &amp; Agg'!AB$56:AB$64)</f>
        <v>0</v>
      </c>
      <c r="AD224" s="86">
        <f>SUMIF('WOW PMPM &amp; Agg'!$B$56:$B$64,SummaryTC_AP!$B223,'WOW PMPM &amp; Agg'!AC$56:AC$64)</f>
        <v>0</v>
      </c>
      <c r="AE224" s="86">
        <f>SUMIF('WOW PMPM &amp; Agg'!$B$56:$B$64,SummaryTC_AP!$B223,'WOW PMPM &amp; Agg'!AD$56:AD$64)</f>
        <v>0</v>
      </c>
      <c r="AF224" s="86">
        <f>SUMIF('WOW PMPM &amp; Agg'!$B$56:$B$64,SummaryTC_AP!$B223,'WOW PMPM &amp; Agg'!AE$56:AE$64)</f>
        <v>0</v>
      </c>
      <c r="AG224" s="86">
        <f>SUMIF('WOW PMPM &amp; Agg'!$B$56:$B$64,SummaryTC_AP!$B223,'WOW PMPM &amp; Agg'!AF$56:AF$64)</f>
        <v>0</v>
      </c>
      <c r="AH224" s="313">
        <f>SUMIF('WOW PMPM &amp; Agg'!$B$56:$B$64,SummaryTC_AP!$B223,'WOW PMPM &amp; Agg'!AG$56:AG$64)</f>
        <v>0</v>
      </c>
      <c r="AI224" s="372"/>
    </row>
    <row r="225" spans="2:35" x14ac:dyDescent="0.2">
      <c r="B225" s="25">
        <f>'Summary TC'!B225</f>
        <v>0</v>
      </c>
      <c r="C225" s="25">
        <f>'Summary TC'!C225</f>
        <v>0</v>
      </c>
      <c r="D225" s="5" t="s">
        <v>22</v>
      </c>
      <c r="E225" s="87">
        <f>SUMIF('MemMon Total'!$B$10:$B$36,SummaryTC_AP!$B223,'MemMon Total'!D$10:D$36)</f>
        <v>0</v>
      </c>
      <c r="F225" s="88">
        <f>SUMIF('MemMon Total'!$B$10:$B$36,SummaryTC_AP!$B223,'MemMon Total'!E$10:E$36)</f>
        <v>0</v>
      </c>
      <c r="G225" s="88">
        <f>SUMIF('MemMon Total'!$B$10:$B$36,SummaryTC_AP!$B223,'MemMon Total'!F$10:F$36)</f>
        <v>0</v>
      </c>
      <c r="H225" s="88">
        <f>SUMIF('MemMon Total'!$B$10:$B$36,SummaryTC_AP!$B223,'MemMon Total'!G$10:G$36)</f>
        <v>0</v>
      </c>
      <c r="I225" s="88">
        <f>SUMIF('MemMon Total'!$B$10:$B$36,SummaryTC_AP!$B223,'MemMon Total'!H$10:H$36)</f>
        <v>0</v>
      </c>
      <c r="J225" s="88">
        <f>SUMIF('MemMon Total'!$B$10:$B$36,SummaryTC_AP!$B223,'MemMon Total'!I$10:I$36)</f>
        <v>0</v>
      </c>
      <c r="K225" s="88">
        <f>SUMIF('MemMon Total'!$B$10:$B$36,SummaryTC_AP!$B223,'MemMon Total'!J$10:J$36)</f>
        <v>0</v>
      </c>
      <c r="L225" s="88">
        <f>SUMIF('MemMon Total'!$B$10:$B$36,SummaryTC_AP!$B223,'MemMon Total'!K$10:K$36)</f>
        <v>0</v>
      </c>
      <c r="M225" s="88">
        <f>SUMIF('MemMon Total'!$B$10:$B$36,SummaryTC_AP!$B223,'MemMon Total'!L$10:L$36)</f>
        <v>0</v>
      </c>
      <c r="N225" s="88">
        <f>SUMIF('MemMon Total'!$B$10:$B$36,SummaryTC_AP!$B223,'MemMon Total'!M$10:M$36)</f>
        <v>0</v>
      </c>
      <c r="O225" s="88">
        <f>SUMIF('MemMon Total'!$B$10:$B$36,SummaryTC_AP!$B223,'MemMon Total'!N$10:N$36)</f>
        <v>0</v>
      </c>
      <c r="P225" s="88">
        <f>SUMIF('MemMon Total'!$B$10:$B$36,SummaryTC_AP!$B223,'MemMon Total'!O$10:O$36)</f>
        <v>0</v>
      </c>
      <c r="Q225" s="88">
        <f>SUMIF('MemMon Total'!$B$10:$B$36,SummaryTC_AP!$B223,'MemMon Total'!P$10:P$36)</f>
        <v>0</v>
      </c>
      <c r="R225" s="88">
        <f>SUMIF('MemMon Total'!$B$10:$B$36,SummaryTC_AP!$B223,'MemMon Total'!Q$10:Q$36)</f>
        <v>0</v>
      </c>
      <c r="S225" s="88">
        <f>SUMIF('MemMon Total'!$B$10:$B$36,SummaryTC_AP!$B223,'MemMon Total'!R$10:R$36)</f>
        <v>0</v>
      </c>
      <c r="T225" s="88">
        <f>SUMIF('MemMon Total'!$B$10:$B$36,SummaryTC_AP!$B223,'MemMon Total'!S$10:S$36)</f>
        <v>0</v>
      </c>
      <c r="U225" s="88">
        <f>SUMIF('MemMon Total'!$B$10:$B$36,SummaryTC_AP!$B223,'MemMon Total'!T$10:T$36)</f>
        <v>0</v>
      </c>
      <c r="V225" s="88">
        <f>SUMIF('MemMon Total'!$B$10:$B$36,SummaryTC_AP!$B223,'MemMon Total'!U$10:U$36)</f>
        <v>0</v>
      </c>
      <c r="W225" s="88">
        <f>SUMIF('MemMon Total'!$B$10:$B$36,SummaryTC_AP!$B223,'MemMon Total'!V$10:V$36)</f>
        <v>0</v>
      </c>
      <c r="X225" s="88">
        <f>SUMIF('MemMon Total'!$B$10:$B$36,SummaryTC_AP!$B223,'MemMon Total'!W$10:W$36)</f>
        <v>0</v>
      </c>
      <c r="Y225" s="88">
        <f>SUMIF('MemMon Total'!$B$10:$B$36,SummaryTC_AP!$B223,'MemMon Total'!X$10:X$36)</f>
        <v>0</v>
      </c>
      <c r="Z225" s="88">
        <f>SUMIF('MemMon Total'!$B$10:$B$36,SummaryTC_AP!$B223,'MemMon Total'!Y$10:Y$36)</f>
        <v>0</v>
      </c>
      <c r="AA225" s="88">
        <f>SUMIF('MemMon Total'!$B$10:$B$36,SummaryTC_AP!$B223,'MemMon Total'!Z$10:Z$36)</f>
        <v>0</v>
      </c>
      <c r="AB225" s="88">
        <f>SUMIF('MemMon Total'!$B$10:$B$36,SummaryTC_AP!$B223,'MemMon Total'!AA$10:AA$36)</f>
        <v>0</v>
      </c>
      <c r="AC225" s="88">
        <f>SUMIF('MemMon Total'!$B$10:$B$36,SummaryTC_AP!$B223,'MemMon Total'!AB$10:AB$36)</f>
        <v>0</v>
      </c>
      <c r="AD225" s="88">
        <f>SUMIF('MemMon Total'!$B$10:$B$36,SummaryTC_AP!$B223,'MemMon Total'!AC$10:AC$36)</f>
        <v>0</v>
      </c>
      <c r="AE225" s="88">
        <f>SUMIF('MemMon Total'!$B$10:$B$36,SummaryTC_AP!$B223,'MemMon Total'!AD$10:AD$36)</f>
        <v>0</v>
      </c>
      <c r="AF225" s="88">
        <f>SUMIF('MemMon Total'!$B$10:$B$36,SummaryTC_AP!$B223,'MemMon Total'!AE$10:AE$36)</f>
        <v>0</v>
      </c>
      <c r="AG225" s="88">
        <f>SUMIF('MemMon Total'!$B$10:$B$36,SummaryTC_AP!$B223,'MemMon Total'!AF$10:AF$36)</f>
        <v>0</v>
      </c>
      <c r="AH225" s="272">
        <f>SUMIF('MemMon Total'!$B$10:$B$36,SummaryTC_AP!$B223,'MemMon Total'!AG$10:AG$36)</f>
        <v>0</v>
      </c>
      <c r="AI225" s="255"/>
    </row>
    <row r="226" spans="2:35" x14ac:dyDescent="0.2">
      <c r="B226" s="25">
        <f>'Summary TC'!B226</f>
        <v>0</v>
      </c>
      <c r="C226" s="25">
        <f>'Summary TC'!C226</f>
        <v>0</v>
      </c>
      <c r="D226" s="5"/>
      <c r="E226" s="209"/>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375"/>
      <c r="AI226" s="255"/>
    </row>
    <row r="227" spans="2:35" x14ac:dyDescent="0.2">
      <c r="B227" s="25" t="str">
        <f>'Summary TC'!B227</f>
        <v/>
      </c>
      <c r="C227" s="25">
        <f>'Summary TC'!C227</f>
        <v>0</v>
      </c>
      <c r="D227" s="5" t="s">
        <v>20</v>
      </c>
      <c r="E227" s="208">
        <f>E228*E229</f>
        <v>0</v>
      </c>
      <c r="F227" s="115">
        <f t="shared" ref="F227:AC227" si="83">F228*F229</f>
        <v>0</v>
      </c>
      <c r="G227" s="115">
        <f t="shared" si="83"/>
        <v>0</v>
      </c>
      <c r="H227" s="115">
        <f t="shared" si="83"/>
        <v>0</v>
      </c>
      <c r="I227" s="115">
        <f t="shared" si="83"/>
        <v>0</v>
      </c>
      <c r="J227" s="115">
        <f t="shared" si="83"/>
        <v>0</v>
      </c>
      <c r="K227" s="115">
        <f t="shared" si="83"/>
        <v>0</v>
      </c>
      <c r="L227" s="115">
        <f t="shared" si="83"/>
        <v>0</v>
      </c>
      <c r="M227" s="115">
        <f t="shared" si="83"/>
        <v>0</v>
      </c>
      <c r="N227" s="115">
        <f t="shared" si="83"/>
        <v>0</v>
      </c>
      <c r="O227" s="115">
        <f t="shared" si="83"/>
        <v>0</v>
      </c>
      <c r="P227" s="115">
        <f t="shared" si="83"/>
        <v>0</v>
      </c>
      <c r="Q227" s="115">
        <f t="shared" si="83"/>
        <v>0</v>
      </c>
      <c r="R227" s="115">
        <f t="shared" si="83"/>
        <v>0</v>
      </c>
      <c r="S227" s="115">
        <f t="shared" si="83"/>
        <v>0</v>
      </c>
      <c r="T227" s="115">
        <f t="shared" si="83"/>
        <v>0</v>
      </c>
      <c r="U227" s="115">
        <f t="shared" si="83"/>
        <v>0</v>
      </c>
      <c r="V227" s="115">
        <f t="shared" si="83"/>
        <v>0</v>
      </c>
      <c r="W227" s="115">
        <f t="shared" si="83"/>
        <v>0</v>
      </c>
      <c r="X227" s="115">
        <f t="shared" si="83"/>
        <v>0</v>
      </c>
      <c r="Y227" s="115">
        <f t="shared" si="83"/>
        <v>0</v>
      </c>
      <c r="Z227" s="115">
        <f t="shared" si="83"/>
        <v>0</v>
      </c>
      <c r="AA227" s="115">
        <f t="shared" si="83"/>
        <v>0</v>
      </c>
      <c r="AB227" s="115">
        <f t="shared" si="83"/>
        <v>0</v>
      </c>
      <c r="AC227" s="115">
        <f t="shared" si="83"/>
        <v>0</v>
      </c>
      <c r="AD227" s="115">
        <f t="shared" ref="AD227:AH227" si="84">AD228*AD229</f>
        <v>0</v>
      </c>
      <c r="AE227" s="115">
        <f t="shared" si="84"/>
        <v>0</v>
      </c>
      <c r="AF227" s="115">
        <f t="shared" si="84"/>
        <v>0</v>
      </c>
      <c r="AG227" s="115">
        <f t="shared" si="84"/>
        <v>0</v>
      </c>
      <c r="AH227" s="374">
        <f t="shared" si="84"/>
        <v>0</v>
      </c>
      <c r="AI227" s="255"/>
    </row>
    <row r="228" spans="2:35" s="153" customFormat="1" x14ac:dyDescent="0.2">
      <c r="B228" s="25">
        <f>'Summary TC'!B228</f>
        <v>0</v>
      </c>
      <c r="C228" s="25">
        <f>'Summary TC'!C228</f>
        <v>0</v>
      </c>
      <c r="D228" s="263" t="s">
        <v>21</v>
      </c>
      <c r="E228" s="85">
        <f>SUMIF('WOW PMPM &amp; Agg'!$B$56:$B$64,SummaryTC_AP!$B227,'WOW PMPM &amp; Agg'!D$56:D$64)</f>
        <v>0</v>
      </c>
      <c r="F228" s="86">
        <f>SUMIF('WOW PMPM &amp; Agg'!$B$56:$B$64,SummaryTC_AP!$B227,'WOW PMPM &amp; Agg'!E$56:E$64)</f>
        <v>0</v>
      </c>
      <c r="G228" s="86">
        <f>SUMIF('WOW PMPM &amp; Agg'!$B$56:$B$64,SummaryTC_AP!$B227,'WOW PMPM &amp; Agg'!F$56:F$64)</f>
        <v>0</v>
      </c>
      <c r="H228" s="86">
        <f>SUMIF('WOW PMPM &amp; Agg'!$B$56:$B$64,SummaryTC_AP!$B227,'WOW PMPM &amp; Agg'!G$56:G$64)</f>
        <v>0</v>
      </c>
      <c r="I228" s="86">
        <f>SUMIF('WOW PMPM &amp; Agg'!$B$56:$B$64,SummaryTC_AP!$B227,'WOW PMPM &amp; Agg'!H$56:H$64)</f>
        <v>0</v>
      </c>
      <c r="J228" s="86">
        <f>SUMIF('WOW PMPM &amp; Agg'!$B$56:$B$64,SummaryTC_AP!$B227,'WOW PMPM &amp; Agg'!I$56:I$64)</f>
        <v>0</v>
      </c>
      <c r="K228" s="86">
        <f>SUMIF('WOW PMPM &amp; Agg'!$B$56:$B$64,SummaryTC_AP!$B227,'WOW PMPM &amp; Agg'!J$56:J$64)</f>
        <v>0</v>
      </c>
      <c r="L228" s="86">
        <f>SUMIF('WOW PMPM &amp; Agg'!$B$56:$B$64,SummaryTC_AP!$B227,'WOW PMPM &amp; Agg'!K$56:K$64)</f>
        <v>0</v>
      </c>
      <c r="M228" s="86">
        <f>SUMIF('WOW PMPM &amp; Agg'!$B$56:$B$64,SummaryTC_AP!$B227,'WOW PMPM &amp; Agg'!L$56:L$64)</f>
        <v>0</v>
      </c>
      <c r="N228" s="86">
        <f>SUMIF('WOW PMPM &amp; Agg'!$B$56:$B$64,SummaryTC_AP!$B227,'WOW PMPM &amp; Agg'!M$56:M$64)</f>
        <v>0</v>
      </c>
      <c r="O228" s="86">
        <f>SUMIF('WOW PMPM &amp; Agg'!$B$56:$B$64,SummaryTC_AP!$B227,'WOW PMPM &amp; Agg'!N$56:N$64)</f>
        <v>0</v>
      </c>
      <c r="P228" s="86">
        <f>SUMIF('WOW PMPM &amp; Agg'!$B$56:$B$64,SummaryTC_AP!$B227,'WOW PMPM &amp; Agg'!O$56:O$64)</f>
        <v>0</v>
      </c>
      <c r="Q228" s="86">
        <f>SUMIF('WOW PMPM &amp; Agg'!$B$56:$B$64,SummaryTC_AP!$B227,'WOW PMPM &amp; Agg'!P$56:P$64)</f>
        <v>0</v>
      </c>
      <c r="R228" s="86">
        <f>SUMIF('WOW PMPM &amp; Agg'!$B$56:$B$64,SummaryTC_AP!$B227,'WOW PMPM &amp; Agg'!Q$56:Q$64)</f>
        <v>0</v>
      </c>
      <c r="S228" s="86">
        <f>SUMIF('WOW PMPM &amp; Agg'!$B$56:$B$64,SummaryTC_AP!$B227,'WOW PMPM &amp; Agg'!R$56:R$64)</f>
        <v>0</v>
      </c>
      <c r="T228" s="86">
        <f>SUMIF('WOW PMPM &amp; Agg'!$B$56:$B$64,SummaryTC_AP!$B227,'WOW PMPM &amp; Agg'!S$56:S$64)</f>
        <v>0</v>
      </c>
      <c r="U228" s="86">
        <f>SUMIF('WOW PMPM &amp; Agg'!$B$56:$B$64,SummaryTC_AP!$B227,'WOW PMPM &amp; Agg'!T$56:T$64)</f>
        <v>0</v>
      </c>
      <c r="V228" s="86">
        <f>SUMIF('WOW PMPM &amp; Agg'!$B$56:$B$64,SummaryTC_AP!$B227,'WOW PMPM &amp; Agg'!U$56:U$64)</f>
        <v>0</v>
      </c>
      <c r="W228" s="86">
        <f>SUMIF('WOW PMPM &amp; Agg'!$B$56:$B$64,SummaryTC_AP!$B227,'WOW PMPM &amp; Agg'!V$56:V$64)</f>
        <v>0</v>
      </c>
      <c r="X228" s="86">
        <f>SUMIF('WOW PMPM &amp; Agg'!$B$56:$B$64,SummaryTC_AP!$B227,'WOW PMPM &amp; Agg'!W$56:W$64)</f>
        <v>0</v>
      </c>
      <c r="Y228" s="86">
        <f>SUMIF('WOW PMPM &amp; Agg'!$B$56:$B$64,SummaryTC_AP!$B227,'WOW PMPM &amp; Agg'!X$56:X$64)</f>
        <v>0</v>
      </c>
      <c r="Z228" s="86">
        <f>SUMIF('WOW PMPM &amp; Agg'!$B$56:$B$64,SummaryTC_AP!$B227,'WOW PMPM &amp; Agg'!Y$56:Y$64)</f>
        <v>0</v>
      </c>
      <c r="AA228" s="86">
        <f>SUMIF('WOW PMPM &amp; Agg'!$B$56:$B$64,SummaryTC_AP!$B227,'WOW PMPM &amp; Agg'!Z$56:Z$64)</f>
        <v>0</v>
      </c>
      <c r="AB228" s="86">
        <f>SUMIF('WOW PMPM &amp; Agg'!$B$56:$B$64,SummaryTC_AP!$B227,'WOW PMPM &amp; Agg'!AA$56:AA$64)</f>
        <v>0</v>
      </c>
      <c r="AC228" s="86">
        <f>SUMIF('WOW PMPM &amp; Agg'!$B$56:$B$64,SummaryTC_AP!$B227,'WOW PMPM &amp; Agg'!AB$56:AB$64)</f>
        <v>0</v>
      </c>
      <c r="AD228" s="86">
        <f>SUMIF('WOW PMPM &amp; Agg'!$B$56:$B$64,SummaryTC_AP!$B227,'WOW PMPM &amp; Agg'!AC$56:AC$64)</f>
        <v>0</v>
      </c>
      <c r="AE228" s="86">
        <f>SUMIF('WOW PMPM &amp; Agg'!$B$56:$B$64,SummaryTC_AP!$B227,'WOW PMPM &amp; Agg'!AD$56:AD$64)</f>
        <v>0</v>
      </c>
      <c r="AF228" s="86">
        <f>SUMIF('WOW PMPM &amp; Agg'!$B$56:$B$64,SummaryTC_AP!$B227,'WOW PMPM &amp; Agg'!AE$56:AE$64)</f>
        <v>0</v>
      </c>
      <c r="AG228" s="86">
        <f>SUMIF('WOW PMPM &amp; Agg'!$B$56:$B$64,SummaryTC_AP!$B227,'WOW PMPM &amp; Agg'!AF$56:AF$64)</f>
        <v>0</v>
      </c>
      <c r="AH228" s="313">
        <f>SUMIF('WOW PMPM &amp; Agg'!$B$56:$B$64,SummaryTC_AP!$B227,'WOW PMPM &amp; Agg'!AG$56:AG$64)</f>
        <v>0</v>
      </c>
      <c r="AI228" s="372"/>
    </row>
    <row r="229" spans="2:35" x14ac:dyDescent="0.2">
      <c r="B229" s="25">
        <f>'Summary TC'!B229</f>
        <v>0</v>
      </c>
      <c r="C229" s="25">
        <f>'Summary TC'!C229</f>
        <v>0</v>
      </c>
      <c r="D229" s="5" t="s">
        <v>22</v>
      </c>
      <c r="E229" s="87">
        <f>SUMIF('MemMon Total'!$B$10:$B$36,SummaryTC_AP!$B227,'MemMon Total'!D$10:D$36)</f>
        <v>0</v>
      </c>
      <c r="F229" s="88">
        <f>SUMIF('MemMon Total'!$B$10:$B$36,SummaryTC_AP!$B227,'MemMon Total'!E$10:E$36)</f>
        <v>0</v>
      </c>
      <c r="G229" s="88">
        <f>SUMIF('MemMon Total'!$B$10:$B$36,SummaryTC_AP!$B227,'MemMon Total'!F$10:F$36)</f>
        <v>0</v>
      </c>
      <c r="H229" s="88">
        <f>SUMIF('MemMon Total'!$B$10:$B$36,SummaryTC_AP!$B227,'MemMon Total'!G$10:G$36)</f>
        <v>0</v>
      </c>
      <c r="I229" s="88">
        <f>SUMIF('MemMon Total'!$B$10:$B$36,SummaryTC_AP!$B227,'MemMon Total'!H$10:H$36)</f>
        <v>0</v>
      </c>
      <c r="J229" s="88">
        <f>SUMIF('MemMon Total'!$B$10:$B$36,SummaryTC_AP!$B227,'MemMon Total'!I$10:I$36)</f>
        <v>0</v>
      </c>
      <c r="K229" s="88">
        <f>SUMIF('MemMon Total'!$B$10:$B$36,SummaryTC_AP!$B227,'MemMon Total'!J$10:J$36)</f>
        <v>0</v>
      </c>
      <c r="L229" s="88">
        <f>SUMIF('MemMon Total'!$B$10:$B$36,SummaryTC_AP!$B227,'MemMon Total'!K$10:K$36)</f>
        <v>0</v>
      </c>
      <c r="M229" s="88">
        <f>SUMIF('MemMon Total'!$B$10:$B$36,SummaryTC_AP!$B227,'MemMon Total'!L$10:L$36)</f>
        <v>0</v>
      </c>
      <c r="N229" s="88">
        <f>SUMIF('MemMon Total'!$B$10:$B$36,SummaryTC_AP!$B227,'MemMon Total'!M$10:M$36)</f>
        <v>0</v>
      </c>
      <c r="O229" s="88">
        <f>SUMIF('MemMon Total'!$B$10:$B$36,SummaryTC_AP!$B227,'MemMon Total'!N$10:N$36)</f>
        <v>0</v>
      </c>
      <c r="P229" s="88">
        <f>SUMIF('MemMon Total'!$B$10:$B$36,SummaryTC_AP!$B227,'MemMon Total'!O$10:O$36)</f>
        <v>0</v>
      </c>
      <c r="Q229" s="88">
        <f>SUMIF('MemMon Total'!$B$10:$B$36,SummaryTC_AP!$B227,'MemMon Total'!P$10:P$36)</f>
        <v>0</v>
      </c>
      <c r="R229" s="88">
        <f>SUMIF('MemMon Total'!$B$10:$B$36,SummaryTC_AP!$B227,'MemMon Total'!Q$10:Q$36)</f>
        <v>0</v>
      </c>
      <c r="S229" s="88">
        <f>SUMIF('MemMon Total'!$B$10:$B$36,SummaryTC_AP!$B227,'MemMon Total'!R$10:R$36)</f>
        <v>0</v>
      </c>
      <c r="T229" s="88">
        <f>SUMIF('MemMon Total'!$B$10:$B$36,SummaryTC_AP!$B227,'MemMon Total'!S$10:S$36)</f>
        <v>0</v>
      </c>
      <c r="U229" s="88">
        <f>SUMIF('MemMon Total'!$B$10:$B$36,SummaryTC_AP!$B227,'MemMon Total'!T$10:T$36)</f>
        <v>0</v>
      </c>
      <c r="V229" s="88">
        <f>SUMIF('MemMon Total'!$B$10:$B$36,SummaryTC_AP!$B227,'MemMon Total'!U$10:U$36)</f>
        <v>0</v>
      </c>
      <c r="W229" s="88">
        <f>SUMIF('MemMon Total'!$B$10:$B$36,SummaryTC_AP!$B227,'MemMon Total'!V$10:V$36)</f>
        <v>0</v>
      </c>
      <c r="X229" s="88">
        <f>SUMIF('MemMon Total'!$B$10:$B$36,SummaryTC_AP!$B227,'MemMon Total'!W$10:W$36)</f>
        <v>0</v>
      </c>
      <c r="Y229" s="88">
        <f>SUMIF('MemMon Total'!$B$10:$B$36,SummaryTC_AP!$B227,'MemMon Total'!X$10:X$36)</f>
        <v>0</v>
      </c>
      <c r="Z229" s="88">
        <f>SUMIF('MemMon Total'!$B$10:$B$36,SummaryTC_AP!$B227,'MemMon Total'!Y$10:Y$36)</f>
        <v>0</v>
      </c>
      <c r="AA229" s="88">
        <f>SUMIF('MemMon Total'!$B$10:$B$36,SummaryTC_AP!$B227,'MemMon Total'!Z$10:Z$36)</f>
        <v>0</v>
      </c>
      <c r="AB229" s="88">
        <f>SUMIF('MemMon Total'!$B$10:$B$36,SummaryTC_AP!$B227,'MemMon Total'!AA$10:AA$36)</f>
        <v>0</v>
      </c>
      <c r="AC229" s="88">
        <f>SUMIF('MemMon Total'!$B$10:$B$36,SummaryTC_AP!$B227,'MemMon Total'!AB$10:AB$36)</f>
        <v>0</v>
      </c>
      <c r="AD229" s="88">
        <f>SUMIF('MemMon Total'!$B$10:$B$36,SummaryTC_AP!$B227,'MemMon Total'!AC$10:AC$36)</f>
        <v>0</v>
      </c>
      <c r="AE229" s="88">
        <f>SUMIF('MemMon Total'!$B$10:$B$36,SummaryTC_AP!$B227,'MemMon Total'!AD$10:AD$36)</f>
        <v>0</v>
      </c>
      <c r="AF229" s="88">
        <f>SUMIF('MemMon Total'!$B$10:$B$36,SummaryTC_AP!$B227,'MemMon Total'!AE$10:AE$36)</f>
        <v>0</v>
      </c>
      <c r="AG229" s="88">
        <f>SUMIF('MemMon Total'!$B$10:$B$36,SummaryTC_AP!$B227,'MemMon Total'!AF$10:AF$36)</f>
        <v>0</v>
      </c>
      <c r="AH229" s="272">
        <f>SUMIF('MemMon Total'!$B$10:$B$36,SummaryTC_AP!$B227,'MemMon Total'!AG$10:AG$36)</f>
        <v>0</v>
      </c>
      <c r="AI229" s="255"/>
    </row>
    <row r="230" spans="2:35" x14ac:dyDescent="0.2">
      <c r="B230" s="25">
        <f>'Summary TC'!B230</f>
        <v>0</v>
      </c>
      <c r="C230" s="25">
        <f>'Summary TC'!C230</f>
        <v>0</v>
      </c>
      <c r="D230" s="5"/>
      <c r="E230" s="20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375"/>
      <c r="AI230" s="255"/>
    </row>
    <row r="231" spans="2:35" x14ac:dyDescent="0.2">
      <c r="B231" s="25" t="str">
        <f>'Summary TC'!B231</f>
        <v>Hypothetical 2 Aggregate</v>
      </c>
      <c r="C231" s="25">
        <f>'Summary TC'!C231</f>
        <v>0</v>
      </c>
      <c r="D231" s="5"/>
      <c r="E231" s="209"/>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375"/>
      <c r="AI231" s="255"/>
    </row>
    <row r="232" spans="2:35" x14ac:dyDescent="0.2">
      <c r="B232" s="25">
        <f>'Summary TC'!B232</f>
        <v>0</v>
      </c>
      <c r="C232" s="25">
        <f>'Summary TC'!C232</f>
        <v>0</v>
      </c>
      <c r="D232" s="5"/>
      <c r="E232" s="209"/>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375"/>
      <c r="AI232" s="255"/>
    </row>
    <row r="233" spans="2:35" x14ac:dyDescent="0.2">
      <c r="B233" s="25">
        <f>'Summary TC'!B233</f>
        <v>0</v>
      </c>
      <c r="C233" s="25">
        <f>'Summary TC'!C233</f>
        <v>0</v>
      </c>
      <c r="E233" s="209"/>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375"/>
      <c r="AI233" s="255"/>
    </row>
    <row r="234" spans="2:35" x14ac:dyDescent="0.2">
      <c r="B234" s="25" t="str">
        <f>'Summary TC'!B234</f>
        <v/>
      </c>
      <c r="C234" s="25">
        <f>'Summary TC'!C234</f>
        <v>0</v>
      </c>
      <c r="D234" s="5" t="str">
        <f>IF($C234&lt;&gt;0,"Total","")</f>
        <v/>
      </c>
      <c r="E234" s="113">
        <f>SUMIF('WOW PMPM &amp; Agg'!$B$56:$B$64,SummaryTC_AP!$B234,'WOW PMPM &amp; Agg'!D$56:D$64)</f>
        <v>0</v>
      </c>
      <c r="F234" s="114">
        <f>SUMIF('WOW PMPM &amp; Agg'!$B$56:$B$64,SummaryTC_AP!$B234,'WOW PMPM &amp; Agg'!E$56:E$64)</f>
        <v>0</v>
      </c>
      <c r="G234" s="114">
        <f>SUMIF('WOW PMPM &amp; Agg'!$B$56:$B$64,SummaryTC_AP!$B234,'WOW PMPM &amp; Agg'!F$56:F$64)</f>
        <v>0</v>
      </c>
      <c r="H234" s="114">
        <f>SUMIF('WOW PMPM &amp; Agg'!$B$56:$B$64,SummaryTC_AP!$B234,'WOW PMPM &amp; Agg'!G$56:G$64)</f>
        <v>0</v>
      </c>
      <c r="I234" s="114">
        <f>SUMIF('WOW PMPM &amp; Agg'!$B$56:$B$64,SummaryTC_AP!$B234,'WOW PMPM &amp; Agg'!H$56:H$64)</f>
        <v>0</v>
      </c>
      <c r="J234" s="114">
        <f>SUMIF('WOW PMPM &amp; Agg'!$B$56:$B$64,SummaryTC_AP!$B234,'WOW PMPM &amp; Agg'!I$56:I$64)</f>
        <v>0</v>
      </c>
      <c r="K234" s="114">
        <f>SUMIF('WOW PMPM &amp; Agg'!$B$56:$B$64,SummaryTC_AP!$B234,'WOW PMPM &amp; Agg'!J$56:J$64)</f>
        <v>0</v>
      </c>
      <c r="L234" s="114">
        <f>SUMIF('WOW PMPM &amp; Agg'!$B$56:$B$64,SummaryTC_AP!$B234,'WOW PMPM &amp; Agg'!K$56:K$64)</f>
        <v>0</v>
      </c>
      <c r="M234" s="114">
        <f>SUMIF('WOW PMPM &amp; Agg'!$B$56:$B$64,SummaryTC_AP!$B234,'WOW PMPM &amp; Agg'!L$56:L$64)</f>
        <v>0</v>
      </c>
      <c r="N234" s="114">
        <f>SUMIF('WOW PMPM &amp; Agg'!$B$56:$B$64,SummaryTC_AP!$B234,'WOW PMPM &amp; Agg'!M$56:M$64)</f>
        <v>0</v>
      </c>
      <c r="O234" s="114">
        <f>SUMIF('WOW PMPM &amp; Agg'!$B$56:$B$64,SummaryTC_AP!$B234,'WOW PMPM &amp; Agg'!N$56:N$64)</f>
        <v>0</v>
      </c>
      <c r="P234" s="114">
        <f>SUMIF('WOW PMPM &amp; Agg'!$B$56:$B$64,SummaryTC_AP!$B234,'WOW PMPM &amp; Agg'!O$56:O$64)</f>
        <v>0</v>
      </c>
      <c r="Q234" s="114">
        <f>SUMIF('WOW PMPM &amp; Agg'!$B$56:$B$64,SummaryTC_AP!$B234,'WOW PMPM &amp; Agg'!P$56:P$64)</f>
        <v>0</v>
      </c>
      <c r="R234" s="114">
        <f>SUMIF('WOW PMPM &amp; Agg'!$B$56:$B$64,SummaryTC_AP!$B234,'WOW PMPM &amp; Agg'!Q$56:Q$64)</f>
        <v>0</v>
      </c>
      <c r="S234" s="114">
        <f>SUMIF('WOW PMPM &amp; Agg'!$B$56:$B$64,SummaryTC_AP!$B234,'WOW PMPM &amp; Agg'!R$56:R$64)</f>
        <v>0</v>
      </c>
      <c r="T234" s="114">
        <f>SUMIF('WOW PMPM &amp; Agg'!$B$56:$B$64,SummaryTC_AP!$B234,'WOW PMPM &amp; Agg'!S$56:S$64)</f>
        <v>0</v>
      </c>
      <c r="U234" s="114">
        <f>SUMIF('WOW PMPM &amp; Agg'!$B$56:$B$64,SummaryTC_AP!$B234,'WOW PMPM &amp; Agg'!T$56:T$64)</f>
        <v>0</v>
      </c>
      <c r="V234" s="114">
        <f>SUMIF('WOW PMPM &amp; Agg'!$B$56:$B$64,SummaryTC_AP!$B234,'WOW PMPM &amp; Agg'!U$56:U$64)</f>
        <v>0</v>
      </c>
      <c r="W234" s="114">
        <f>SUMIF('WOW PMPM &amp; Agg'!$B$56:$B$64,SummaryTC_AP!$B234,'WOW PMPM &amp; Agg'!V$56:V$64)</f>
        <v>0</v>
      </c>
      <c r="X234" s="114">
        <f>SUMIF('WOW PMPM &amp; Agg'!$B$56:$B$64,SummaryTC_AP!$B234,'WOW PMPM &amp; Agg'!W$56:W$64)</f>
        <v>0</v>
      </c>
      <c r="Y234" s="114">
        <f>SUMIF('WOW PMPM &amp; Agg'!$B$56:$B$64,SummaryTC_AP!$B234,'WOW PMPM &amp; Agg'!X$56:X$64)</f>
        <v>0</v>
      </c>
      <c r="Z234" s="114">
        <f>SUMIF('WOW PMPM &amp; Agg'!$B$56:$B$64,SummaryTC_AP!$B234,'WOW PMPM &amp; Agg'!Y$56:Y$64)</f>
        <v>0</v>
      </c>
      <c r="AA234" s="114">
        <f>SUMIF('WOW PMPM &amp; Agg'!$B$56:$B$64,SummaryTC_AP!$B234,'WOW PMPM &amp; Agg'!Z$56:Z$64)</f>
        <v>0</v>
      </c>
      <c r="AB234" s="114">
        <f>SUMIF('WOW PMPM &amp; Agg'!$B$56:$B$64,SummaryTC_AP!$B234,'WOW PMPM &amp; Agg'!AA$56:AA$64)</f>
        <v>0</v>
      </c>
      <c r="AC234" s="114">
        <f>SUMIF('WOW PMPM &amp; Agg'!$B$56:$B$64,SummaryTC_AP!$B234,'WOW PMPM &amp; Agg'!AB$56:AB$64)</f>
        <v>0</v>
      </c>
      <c r="AD234" s="114">
        <f>SUMIF('WOW PMPM &amp; Agg'!$B$56:$B$64,SummaryTC_AP!$B234,'WOW PMPM &amp; Agg'!AC$56:AC$64)</f>
        <v>0</v>
      </c>
      <c r="AE234" s="114">
        <f>SUMIF('WOW PMPM &amp; Agg'!$B$56:$B$64,SummaryTC_AP!$B234,'WOW PMPM &amp; Agg'!AD$56:AD$64)</f>
        <v>0</v>
      </c>
      <c r="AF234" s="114">
        <f>SUMIF('WOW PMPM &amp; Agg'!$B$56:$B$64,SummaryTC_AP!$B234,'WOW PMPM &amp; Agg'!AE$56:AE$64)</f>
        <v>0</v>
      </c>
      <c r="AG234" s="114">
        <f>SUMIF('WOW PMPM &amp; Agg'!$B$56:$B$64,SummaryTC_AP!$B234,'WOW PMPM &amp; Agg'!AF$56:AF$64)</f>
        <v>0</v>
      </c>
      <c r="AH234" s="347">
        <f>SUMIF('WOW PMPM &amp; Agg'!$B$56:$B$64,SummaryTC_AP!$B234,'WOW PMPM &amp; Agg'!AG$56:AG$64)</f>
        <v>0</v>
      </c>
      <c r="AI234" s="349"/>
    </row>
    <row r="235" spans="2:35" x14ac:dyDescent="0.2">
      <c r="B235" s="25" t="str">
        <f>'Summary TC'!B235</f>
        <v/>
      </c>
      <c r="C235" s="25">
        <f>'Summary TC'!C235</f>
        <v>0</v>
      </c>
      <c r="D235" s="5" t="str">
        <f>IF($C235&lt;&gt;0,"Total","")</f>
        <v/>
      </c>
      <c r="E235" s="113">
        <f>SUMIF('WOW PMPM &amp; Agg'!$B$56:$B$64,SummaryTC_AP!$B235,'WOW PMPM &amp; Agg'!D$56:D$64)</f>
        <v>0</v>
      </c>
      <c r="F235" s="114">
        <f>SUMIF('WOW PMPM &amp; Agg'!$B$56:$B$64,SummaryTC_AP!$B235,'WOW PMPM &amp; Agg'!E$56:E$64)</f>
        <v>0</v>
      </c>
      <c r="G235" s="114">
        <f>SUMIF('WOW PMPM &amp; Agg'!$B$56:$B$64,SummaryTC_AP!$B235,'WOW PMPM &amp; Agg'!F$56:F$64)</f>
        <v>0</v>
      </c>
      <c r="H235" s="114">
        <f>SUMIF('WOW PMPM &amp; Agg'!$B$56:$B$64,SummaryTC_AP!$B235,'WOW PMPM &amp; Agg'!G$56:G$64)</f>
        <v>0</v>
      </c>
      <c r="I235" s="114">
        <f>SUMIF('WOW PMPM &amp; Agg'!$B$56:$B$64,SummaryTC_AP!$B235,'WOW PMPM &amp; Agg'!H$56:H$64)</f>
        <v>0</v>
      </c>
      <c r="J235" s="114">
        <f>SUMIF('WOW PMPM &amp; Agg'!$B$56:$B$64,SummaryTC_AP!$B235,'WOW PMPM &amp; Agg'!I$56:I$64)</f>
        <v>0</v>
      </c>
      <c r="K235" s="114">
        <f>SUMIF('WOW PMPM &amp; Agg'!$B$56:$B$64,SummaryTC_AP!$B235,'WOW PMPM &amp; Agg'!J$56:J$64)</f>
        <v>0</v>
      </c>
      <c r="L235" s="114">
        <f>SUMIF('WOW PMPM &amp; Agg'!$B$56:$B$64,SummaryTC_AP!$B235,'WOW PMPM &amp; Agg'!K$56:K$64)</f>
        <v>0</v>
      </c>
      <c r="M235" s="114">
        <f>SUMIF('WOW PMPM &amp; Agg'!$B$56:$B$64,SummaryTC_AP!$B235,'WOW PMPM &amp; Agg'!L$56:L$64)</f>
        <v>0</v>
      </c>
      <c r="N235" s="114">
        <f>SUMIF('WOW PMPM &amp; Agg'!$B$56:$B$64,SummaryTC_AP!$B235,'WOW PMPM &amp; Agg'!M$56:M$64)</f>
        <v>0</v>
      </c>
      <c r="O235" s="114">
        <f>SUMIF('WOW PMPM &amp; Agg'!$B$56:$B$64,SummaryTC_AP!$B235,'WOW PMPM &amp; Agg'!N$56:N$64)</f>
        <v>0</v>
      </c>
      <c r="P235" s="114">
        <f>SUMIF('WOW PMPM &amp; Agg'!$B$56:$B$64,SummaryTC_AP!$B235,'WOW PMPM &amp; Agg'!O$56:O$64)</f>
        <v>0</v>
      </c>
      <c r="Q235" s="114">
        <f>SUMIF('WOW PMPM &amp; Agg'!$B$56:$B$64,SummaryTC_AP!$B235,'WOW PMPM &amp; Agg'!P$56:P$64)</f>
        <v>0</v>
      </c>
      <c r="R235" s="114">
        <f>SUMIF('WOW PMPM &amp; Agg'!$B$56:$B$64,SummaryTC_AP!$B235,'WOW PMPM &amp; Agg'!Q$56:Q$64)</f>
        <v>0</v>
      </c>
      <c r="S235" s="114">
        <f>SUMIF('WOW PMPM &amp; Agg'!$B$56:$B$64,SummaryTC_AP!$B235,'WOW PMPM &amp; Agg'!R$56:R$64)</f>
        <v>0</v>
      </c>
      <c r="T235" s="114">
        <f>SUMIF('WOW PMPM &amp; Agg'!$B$56:$B$64,SummaryTC_AP!$B235,'WOW PMPM &amp; Agg'!S$56:S$64)</f>
        <v>0</v>
      </c>
      <c r="U235" s="114">
        <f>SUMIF('WOW PMPM &amp; Agg'!$B$56:$B$64,SummaryTC_AP!$B235,'WOW PMPM &amp; Agg'!T$56:T$64)</f>
        <v>0</v>
      </c>
      <c r="V235" s="114">
        <f>SUMIF('WOW PMPM &amp; Agg'!$B$56:$B$64,SummaryTC_AP!$B235,'WOW PMPM &amp; Agg'!U$56:U$64)</f>
        <v>0</v>
      </c>
      <c r="W235" s="114">
        <f>SUMIF('WOW PMPM &amp; Agg'!$B$56:$B$64,SummaryTC_AP!$B235,'WOW PMPM &amp; Agg'!V$56:V$64)</f>
        <v>0</v>
      </c>
      <c r="X235" s="114">
        <f>SUMIF('WOW PMPM &amp; Agg'!$B$56:$B$64,SummaryTC_AP!$B235,'WOW PMPM &amp; Agg'!W$56:W$64)</f>
        <v>0</v>
      </c>
      <c r="Y235" s="114">
        <f>SUMIF('WOW PMPM &amp; Agg'!$B$56:$B$64,SummaryTC_AP!$B235,'WOW PMPM &amp; Agg'!X$56:X$64)</f>
        <v>0</v>
      </c>
      <c r="Z235" s="114">
        <f>SUMIF('WOW PMPM &amp; Agg'!$B$56:$B$64,SummaryTC_AP!$B235,'WOW PMPM &amp; Agg'!Y$56:Y$64)</f>
        <v>0</v>
      </c>
      <c r="AA235" s="114">
        <f>SUMIF('WOW PMPM &amp; Agg'!$B$56:$B$64,SummaryTC_AP!$B235,'WOW PMPM &amp; Agg'!Z$56:Z$64)</f>
        <v>0</v>
      </c>
      <c r="AB235" s="114">
        <f>SUMIF('WOW PMPM &amp; Agg'!$B$56:$B$64,SummaryTC_AP!$B235,'WOW PMPM &amp; Agg'!AA$56:AA$64)</f>
        <v>0</v>
      </c>
      <c r="AC235" s="114">
        <f>SUMIF('WOW PMPM &amp; Agg'!$B$56:$B$64,SummaryTC_AP!$B235,'WOW PMPM &amp; Agg'!AB$56:AB$64)</f>
        <v>0</v>
      </c>
      <c r="AD235" s="114">
        <f>SUMIF('WOW PMPM &amp; Agg'!$B$56:$B$64,SummaryTC_AP!$B235,'WOW PMPM &amp; Agg'!AC$56:AC$64)</f>
        <v>0</v>
      </c>
      <c r="AE235" s="114">
        <f>SUMIF('WOW PMPM &amp; Agg'!$B$56:$B$64,SummaryTC_AP!$B235,'WOW PMPM &amp; Agg'!AD$56:AD$64)</f>
        <v>0</v>
      </c>
      <c r="AF235" s="114">
        <f>SUMIF('WOW PMPM &amp; Agg'!$B$56:$B$64,SummaryTC_AP!$B235,'WOW PMPM &amp; Agg'!AE$56:AE$64)</f>
        <v>0</v>
      </c>
      <c r="AG235" s="114">
        <f>SUMIF('WOW PMPM &amp; Agg'!$B$56:$B$64,SummaryTC_AP!$B235,'WOW PMPM &amp; Agg'!AF$56:AF$64)</f>
        <v>0</v>
      </c>
      <c r="AH235" s="347">
        <f>SUMIF('WOW PMPM &amp; Agg'!$B$56:$B$64,SummaryTC_AP!$B235,'WOW PMPM &amp; Agg'!AG$56:AG$64)</f>
        <v>0</v>
      </c>
      <c r="AI235" s="349"/>
    </row>
    <row r="236" spans="2:35" x14ac:dyDescent="0.2">
      <c r="B236" s="25" t="str">
        <f>'Summary TC'!B236</f>
        <v/>
      </c>
      <c r="C236" s="25">
        <f>'Summary TC'!C236</f>
        <v>0</v>
      </c>
      <c r="D236" s="5" t="str">
        <f>IF($C236&lt;&gt;0,"Total","")</f>
        <v/>
      </c>
      <c r="E236" s="113">
        <f>SUMIF('WOW PMPM &amp; Agg'!$B$56:$B$64,SummaryTC_AP!$B236,'WOW PMPM &amp; Agg'!D$56:D$64)</f>
        <v>0</v>
      </c>
      <c r="F236" s="114">
        <f>SUMIF('WOW PMPM &amp; Agg'!$B$56:$B$64,SummaryTC_AP!$B236,'WOW PMPM &amp; Agg'!E$56:E$64)</f>
        <v>0</v>
      </c>
      <c r="G236" s="114">
        <f>SUMIF('WOW PMPM &amp; Agg'!$B$56:$B$64,SummaryTC_AP!$B236,'WOW PMPM &amp; Agg'!F$56:F$64)</f>
        <v>0</v>
      </c>
      <c r="H236" s="114">
        <f>SUMIF('WOW PMPM &amp; Agg'!$B$56:$B$64,SummaryTC_AP!$B236,'WOW PMPM &amp; Agg'!G$56:G$64)</f>
        <v>0</v>
      </c>
      <c r="I236" s="114">
        <f>SUMIF('WOW PMPM &amp; Agg'!$B$56:$B$64,SummaryTC_AP!$B236,'WOW PMPM &amp; Agg'!H$56:H$64)</f>
        <v>0</v>
      </c>
      <c r="J236" s="114">
        <f>SUMIF('WOW PMPM &amp; Agg'!$B$56:$B$64,SummaryTC_AP!$B236,'WOW PMPM &amp; Agg'!I$56:I$64)</f>
        <v>0</v>
      </c>
      <c r="K236" s="114">
        <f>SUMIF('WOW PMPM &amp; Agg'!$B$56:$B$64,SummaryTC_AP!$B236,'WOW PMPM &amp; Agg'!J$56:J$64)</f>
        <v>0</v>
      </c>
      <c r="L236" s="114">
        <f>SUMIF('WOW PMPM &amp; Agg'!$B$56:$B$64,SummaryTC_AP!$B236,'WOW PMPM &amp; Agg'!K$56:K$64)</f>
        <v>0</v>
      </c>
      <c r="M236" s="114">
        <f>SUMIF('WOW PMPM &amp; Agg'!$B$56:$B$64,SummaryTC_AP!$B236,'WOW PMPM &amp; Agg'!L$56:L$64)</f>
        <v>0</v>
      </c>
      <c r="N236" s="114">
        <f>SUMIF('WOW PMPM &amp; Agg'!$B$56:$B$64,SummaryTC_AP!$B236,'WOW PMPM &amp; Agg'!M$56:M$64)</f>
        <v>0</v>
      </c>
      <c r="O236" s="114">
        <f>SUMIF('WOW PMPM &amp; Agg'!$B$56:$B$64,SummaryTC_AP!$B236,'WOW PMPM &amp; Agg'!N$56:N$64)</f>
        <v>0</v>
      </c>
      <c r="P236" s="114">
        <f>SUMIF('WOW PMPM &amp; Agg'!$B$56:$B$64,SummaryTC_AP!$B236,'WOW PMPM &amp; Agg'!O$56:O$64)</f>
        <v>0</v>
      </c>
      <c r="Q236" s="114">
        <f>SUMIF('WOW PMPM &amp; Agg'!$B$56:$B$64,SummaryTC_AP!$B236,'WOW PMPM &amp; Agg'!P$56:P$64)</f>
        <v>0</v>
      </c>
      <c r="R236" s="114">
        <f>SUMIF('WOW PMPM &amp; Agg'!$B$56:$B$64,SummaryTC_AP!$B236,'WOW PMPM &amp; Agg'!Q$56:Q$64)</f>
        <v>0</v>
      </c>
      <c r="S236" s="114">
        <f>SUMIF('WOW PMPM &amp; Agg'!$B$56:$B$64,SummaryTC_AP!$B236,'WOW PMPM &amp; Agg'!R$56:R$64)</f>
        <v>0</v>
      </c>
      <c r="T236" s="114">
        <f>SUMIF('WOW PMPM &amp; Agg'!$B$56:$B$64,SummaryTC_AP!$B236,'WOW PMPM &amp; Agg'!S$56:S$64)</f>
        <v>0</v>
      </c>
      <c r="U236" s="114">
        <f>SUMIF('WOW PMPM &amp; Agg'!$B$56:$B$64,SummaryTC_AP!$B236,'WOW PMPM &amp; Agg'!T$56:T$64)</f>
        <v>0</v>
      </c>
      <c r="V236" s="114">
        <f>SUMIF('WOW PMPM &amp; Agg'!$B$56:$B$64,SummaryTC_AP!$B236,'WOW PMPM &amp; Agg'!U$56:U$64)</f>
        <v>0</v>
      </c>
      <c r="W236" s="114">
        <f>SUMIF('WOW PMPM &amp; Agg'!$B$56:$B$64,SummaryTC_AP!$B236,'WOW PMPM &amp; Agg'!V$56:V$64)</f>
        <v>0</v>
      </c>
      <c r="X236" s="114">
        <f>SUMIF('WOW PMPM &amp; Agg'!$B$56:$B$64,SummaryTC_AP!$B236,'WOW PMPM &amp; Agg'!W$56:W$64)</f>
        <v>0</v>
      </c>
      <c r="Y236" s="114">
        <f>SUMIF('WOW PMPM &amp; Agg'!$B$56:$B$64,SummaryTC_AP!$B236,'WOW PMPM &amp; Agg'!X$56:X$64)</f>
        <v>0</v>
      </c>
      <c r="Z236" s="114">
        <f>SUMIF('WOW PMPM &amp; Agg'!$B$56:$B$64,SummaryTC_AP!$B236,'WOW PMPM &amp; Agg'!Y$56:Y$64)</f>
        <v>0</v>
      </c>
      <c r="AA236" s="114">
        <f>SUMIF('WOW PMPM &amp; Agg'!$B$56:$B$64,SummaryTC_AP!$B236,'WOW PMPM &amp; Agg'!Z$56:Z$64)</f>
        <v>0</v>
      </c>
      <c r="AB236" s="114">
        <f>SUMIF('WOW PMPM &amp; Agg'!$B$56:$B$64,SummaryTC_AP!$B236,'WOW PMPM &amp; Agg'!AA$56:AA$64)</f>
        <v>0</v>
      </c>
      <c r="AC236" s="114">
        <f>SUMIF('WOW PMPM &amp; Agg'!$B$56:$B$64,SummaryTC_AP!$B236,'WOW PMPM &amp; Agg'!AB$56:AB$64)</f>
        <v>0</v>
      </c>
      <c r="AD236" s="114">
        <f>SUMIF('WOW PMPM &amp; Agg'!$B$56:$B$64,SummaryTC_AP!$B236,'WOW PMPM &amp; Agg'!AC$56:AC$64)</f>
        <v>0</v>
      </c>
      <c r="AE236" s="114">
        <f>SUMIF('WOW PMPM &amp; Agg'!$B$56:$B$64,SummaryTC_AP!$B236,'WOW PMPM &amp; Agg'!AD$56:AD$64)</f>
        <v>0</v>
      </c>
      <c r="AF236" s="114">
        <f>SUMIF('WOW PMPM &amp; Agg'!$B$56:$B$64,SummaryTC_AP!$B236,'WOW PMPM &amp; Agg'!AE$56:AE$64)</f>
        <v>0</v>
      </c>
      <c r="AG236" s="114">
        <f>SUMIF('WOW PMPM &amp; Agg'!$B$56:$B$64,SummaryTC_AP!$B236,'WOW PMPM &amp; Agg'!AF$56:AF$64)</f>
        <v>0</v>
      </c>
      <c r="AH236" s="347">
        <f>SUMIF('WOW PMPM &amp; Agg'!$B$56:$B$64,SummaryTC_AP!$B236,'WOW PMPM &amp; Agg'!AG$56:AG$64)</f>
        <v>0</v>
      </c>
      <c r="AI236" s="348"/>
    </row>
    <row r="237" spans="2:35" ht="13.5" thickBot="1" x14ac:dyDescent="0.25">
      <c r="B237" s="25">
        <f>'Summary TC'!B237</f>
        <v>0</v>
      </c>
      <c r="C237" s="128">
        <f>'Summary TC'!C237</f>
        <v>0</v>
      </c>
      <c r="D237" s="264"/>
      <c r="E237" s="91"/>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c r="AG237" s="92"/>
      <c r="AH237" s="350"/>
      <c r="AI237" s="350"/>
    </row>
    <row r="238" spans="2:35" ht="13.5" thickBot="1" x14ac:dyDescent="0.25">
      <c r="B238" s="165" t="str">
        <f>'Summary TC'!B238</f>
        <v>TOTAL</v>
      </c>
      <c r="C238" s="82"/>
      <c r="D238" s="185"/>
      <c r="E238" s="364">
        <f>IF(AND(E$12&gt;=Dropdowns!$E$1, E$12&lt;=Dropdowns!$E$2), SUMIF($D219:$D237,"Total",E219:E237),0)</f>
        <v>0</v>
      </c>
      <c r="F238" s="117">
        <f>IF(AND(F$12&gt;=Dropdowns!$E$1, F$12&lt;=Dropdowns!$E$2), SUMIF($D219:$D237,"Total",F219:F237),0)</f>
        <v>0</v>
      </c>
      <c r="G238" s="117">
        <f>IF(AND(G$12&gt;=Dropdowns!$E$1, G$12&lt;=Dropdowns!$E$2), SUMIF($D219:$D237,"Total",G219:G237),0)</f>
        <v>0</v>
      </c>
      <c r="H238" s="117">
        <f>IF(AND(H$12&gt;=Dropdowns!$E$1, H$12&lt;=Dropdowns!$E$2), SUMIF($D219:$D237,"Total",H219:H237),0)</f>
        <v>0</v>
      </c>
      <c r="I238" s="117">
        <f>IF(AND(I$12&gt;=Dropdowns!$E$1, I$12&lt;=Dropdowns!$E$2), SUMIF($D219:$D237,"Total",I219:I237),0)</f>
        <v>0</v>
      </c>
      <c r="J238" s="117">
        <f>IF(AND(J$12&gt;=Dropdowns!$E$1, J$12&lt;=Dropdowns!$E$2), SUMIF($D219:$D237,"Total",J219:J237),0)</f>
        <v>0</v>
      </c>
      <c r="K238" s="117">
        <f>IF(AND(K$12&gt;=Dropdowns!$E$1, K$12&lt;=Dropdowns!$E$2), SUMIF($D219:$D237,"Total",K219:K237),0)</f>
        <v>0</v>
      </c>
      <c r="L238" s="117">
        <f>IF(AND(L$12&gt;=Dropdowns!$E$1, L$12&lt;=Dropdowns!$E$2), SUMIF($D219:$D237,"Total",L219:L237),0)</f>
        <v>0</v>
      </c>
      <c r="M238" s="117">
        <f>IF(AND(M$12&gt;=Dropdowns!$E$1, M$12&lt;=Dropdowns!$E$2), SUMIF($D219:$D237,"Total",M219:M237),0)</f>
        <v>0</v>
      </c>
      <c r="N238" s="117">
        <f>IF(AND(N$12&gt;=Dropdowns!$E$1, N$12&lt;=Dropdowns!$E$2), SUMIF($D219:$D237,"Total",N219:N237),0)</f>
        <v>0</v>
      </c>
      <c r="O238" s="117">
        <f>IF(AND(O$12&gt;=Dropdowns!$E$1, O$12&lt;=Dropdowns!$E$2), SUMIF($D219:$D237,"Total",O219:O237),0)</f>
        <v>0</v>
      </c>
      <c r="P238" s="117">
        <f>IF(AND(P$12&gt;=Dropdowns!$E$1, P$12&lt;=Dropdowns!$E$2), SUMIF($D219:$D237,"Total",P219:P237),0)</f>
        <v>0</v>
      </c>
      <c r="Q238" s="117">
        <f>IF(AND(Q$12&gt;=Dropdowns!$E$1, Q$12&lt;=Dropdowns!$E$2), SUMIF($D219:$D237,"Total",Q219:Q237),0)</f>
        <v>0</v>
      </c>
      <c r="R238" s="117">
        <f>IF(AND(R$12&gt;=Dropdowns!$E$1, R$12&lt;=Dropdowns!$E$2), SUMIF($D219:$D237,"Total",R219:R237),0)</f>
        <v>0</v>
      </c>
      <c r="S238" s="117">
        <f>IF(AND(S$12&gt;=Dropdowns!$E$1, S$12&lt;=Dropdowns!$E$2), SUMIF($D219:$D237,"Total",S219:S237),0)</f>
        <v>0</v>
      </c>
      <c r="T238" s="117">
        <f>IF(AND(T$12&gt;=Dropdowns!$E$1, T$12&lt;=Dropdowns!$E$2), SUMIF($D219:$D237,"Total",T219:T237),0)</f>
        <v>0</v>
      </c>
      <c r="U238" s="117">
        <f>IF(AND(U$12&gt;=Dropdowns!$E$1, U$12&lt;=Dropdowns!$E$2), SUMIF($D219:$D237,"Total",U219:U237),0)</f>
        <v>0</v>
      </c>
      <c r="V238" s="117">
        <f>IF(AND(V$12&gt;=Dropdowns!$E$1, V$12&lt;=Dropdowns!$E$2), SUMIF($D219:$D237,"Total",V219:V237),0)</f>
        <v>0</v>
      </c>
      <c r="W238" s="117">
        <f>IF(AND(W$12&gt;=Dropdowns!$E$1, W$12&lt;=Dropdowns!$E$2), SUMIF($D219:$D237,"Total",W219:W237),0)</f>
        <v>0</v>
      </c>
      <c r="X238" s="117">
        <f>IF(AND(X$12&gt;=Dropdowns!$E$1, X$12&lt;=Dropdowns!$E$2), SUMIF($D219:$D237,"Total",X219:X237),0)</f>
        <v>0</v>
      </c>
      <c r="Y238" s="117">
        <f>IF(AND(Y$12&gt;=Dropdowns!$E$1, Y$12&lt;=Dropdowns!$E$2), SUMIF($D219:$D237,"Total",Y219:Y237),0)</f>
        <v>0</v>
      </c>
      <c r="Z238" s="117">
        <f>IF(AND(Z$12&gt;=Dropdowns!$E$1, Z$12&lt;=Dropdowns!$E$2), SUMIF($D219:$D237,"Total",Z219:Z237),0)</f>
        <v>0</v>
      </c>
      <c r="AA238" s="117">
        <f>IF(AND(AA$12&gt;=Dropdowns!$E$1, AA$12&lt;=Dropdowns!$E$2), SUMIF($D219:$D237,"Total",AA219:AA237),0)</f>
        <v>0</v>
      </c>
      <c r="AB238" s="117">
        <f>IF(AND(AB$12&gt;=Dropdowns!$E$1, AB$12&lt;=Dropdowns!$E$2), SUMIF($D219:$D237,"Total",AB219:AB237),0)</f>
        <v>0</v>
      </c>
      <c r="AC238" s="117">
        <f>IF(AND(AC$12&gt;=Dropdowns!$E$1, AC$12&lt;=Dropdowns!$E$2), SUMIF($D219:$D237,"Total",AC219:AC237),0)</f>
        <v>0</v>
      </c>
      <c r="AD238" s="117">
        <f>IF(AND(AD$12&gt;=Dropdowns!$E$1, AD$12&lt;=Dropdowns!$E$2), SUMIF($D219:$D237,"Total",AD219:AD237),0)</f>
        <v>0</v>
      </c>
      <c r="AE238" s="117">
        <f>IF(AND(AE$12&gt;=Dropdowns!$E$1, AE$12&lt;=Dropdowns!$E$2), SUMIF($D219:$D237,"Total",AE219:AE237),0)</f>
        <v>0</v>
      </c>
      <c r="AF238" s="117">
        <f>IF(AND(AF$12&gt;=Dropdowns!$E$1, AF$12&lt;=Dropdowns!$E$2), SUMIF($D219:$D237,"Total",AF219:AF237),0)</f>
        <v>0</v>
      </c>
      <c r="AG238" s="117">
        <f>IF(AND(AG$12&gt;=Dropdowns!$E$1, AG$12&lt;=Dropdowns!$E$2), SUMIF($D219:$D237,"Total",AG219:AG237),0)</f>
        <v>0</v>
      </c>
      <c r="AH238" s="117">
        <f>IF(AND(AH$12&gt;=Dropdowns!$E$1, AH$12&lt;=Dropdowns!$E$2), SUMIF($D219:$D237,"Total",AH219:AH237),0)</f>
        <v>0</v>
      </c>
      <c r="AI238" s="118">
        <f>SUM(E238:AH238)</f>
        <v>0</v>
      </c>
    </row>
    <row r="239" spans="2:35" x14ac:dyDescent="0.2">
      <c r="B239" s="18">
        <f>'Summary TC'!B239</f>
        <v>0</v>
      </c>
      <c r="E239" s="99"/>
      <c r="F239" s="99"/>
      <c r="G239" s="99"/>
      <c r="H239" s="99"/>
      <c r="I239" s="99"/>
      <c r="J239" s="99"/>
      <c r="K239" s="99"/>
      <c r="L239" s="99"/>
      <c r="M239" s="99"/>
      <c r="N239" s="99"/>
      <c r="O239" s="99"/>
      <c r="P239" s="99"/>
      <c r="Q239" s="99"/>
      <c r="R239" s="99"/>
      <c r="S239" s="99"/>
      <c r="T239" s="99"/>
      <c r="U239" s="99"/>
      <c r="V239" s="99"/>
      <c r="W239" s="99"/>
      <c r="X239" s="99"/>
      <c r="Y239" s="99"/>
      <c r="Z239" s="99"/>
      <c r="AA239" s="99"/>
      <c r="AB239" s="99"/>
      <c r="AC239" s="99"/>
      <c r="AD239" s="99"/>
      <c r="AE239" s="99"/>
      <c r="AF239" s="99"/>
      <c r="AG239" s="99"/>
      <c r="AH239" s="99"/>
      <c r="AI239" s="186"/>
    </row>
    <row r="240" spans="2:35" ht="13.5" thickBot="1" x14ac:dyDescent="0.25">
      <c r="B240" s="18" t="str">
        <f>'Summary TC'!B240</f>
        <v>With-Waiver Total Expenditures</v>
      </c>
      <c r="E240" s="99"/>
      <c r="F240" s="99"/>
      <c r="G240" s="99"/>
      <c r="H240" s="99"/>
      <c r="I240" s="99"/>
      <c r="J240" s="99"/>
      <c r="K240" s="99"/>
      <c r="L240" s="99"/>
      <c r="M240" s="99"/>
      <c r="N240" s="99"/>
      <c r="O240" s="99"/>
      <c r="P240" s="99"/>
      <c r="Q240" s="99"/>
      <c r="R240" s="99"/>
      <c r="S240" s="99"/>
      <c r="T240" s="99"/>
      <c r="U240" s="99"/>
      <c r="V240" s="99"/>
      <c r="W240" s="99"/>
      <c r="X240" s="99"/>
      <c r="Y240" s="99"/>
      <c r="Z240" s="99"/>
      <c r="AA240" s="99"/>
      <c r="AB240" s="99"/>
      <c r="AC240" s="99"/>
      <c r="AD240" s="99"/>
      <c r="AE240" s="99"/>
      <c r="AF240" s="99"/>
      <c r="AG240" s="99"/>
      <c r="AH240" s="99"/>
      <c r="AI240" s="186"/>
    </row>
    <row r="241" spans="2:35" x14ac:dyDescent="0.2">
      <c r="B241" s="27">
        <f>'Summary TC'!B241</f>
        <v>0</v>
      </c>
      <c r="C241" s="27">
        <f>'Summary TC'!C241</f>
        <v>0</v>
      </c>
      <c r="D241" s="50"/>
      <c r="E241" s="50" t="s">
        <v>0</v>
      </c>
      <c r="F241" s="167"/>
      <c r="G241" s="4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c r="AG241" s="167"/>
      <c r="AH241" s="167"/>
      <c r="AI241" s="65" t="s">
        <v>77</v>
      </c>
    </row>
    <row r="242" spans="2:35" ht="13.5" thickBot="1" x14ac:dyDescent="0.25">
      <c r="B242" s="25">
        <f>'Summary TC'!B242</f>
        <v>0</v>
      </c>
      <c r="C242" s="25">
        <f>'Summary TC'!C242</f>
        <v>0</v>
      </c>
      <c r="D242" s="243"/>
      <c r="E242" s="63">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6" t="s">
        <v>4</v>
      </c>
    </row>
    <row r="243" spans="2:35" x14ac:dyDescent="0.2">
      <c r="B243" s="25" t="str">
        <f>'Summary TC'!B243</f>
        <v>Hypothetical 2 Per Capita</v>
      </c>
      <c r="C243" s="25">
        <f>'Summary TC'!C243</f>
        <v>0</v>
      </c>
      <c r="D243" s="243"/>
      <c r="E243" s="189"/>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190"/>
      <c r="AB243" s="190"/>
      <c r="AC243" s="190"/>
      <c r="AD243" s="190"/>
      <c r="AE243" s="190"/>
      <c r="AF243" s="190"/>
      <c r="AG243" s="190"/>
      <c r="AH243" s="362"/>
      <c r="AI243" s="362"/>
    </row>
    <row r="244" spans="2:35" x14ac:dyDescent="0.2">
      <c r="B244" s="25" t="str">
        <f>'Summary TC'!B244</f>
        <v/>
      </c>
      <c r="C244" s="25">
        <f>'Summary TC'!C244</f>
        <v>0</v>
      </c>
      <c r="D244" s="58"/>
      <c r="E244" s="113">
        <f>SUMIF('WW Spending Total'!$B$10:$B$49,SummaryTC_AP!$B244,'WW Spending Total'!D$10:D$49)</f>
        <v>0</v>
      </c>
      <c r="F244" s="114">
        <f>SUMIF('WW Spending Total'!$B$10:$B$49,SummaryTC_AP!$B244,'WW Spending Total'!E$10:E$49)</f>
        <v>0</v>
      </c>
      <c r="G244" s="114">
        <f>SUMIF('WW Spending Total'!$B$10:$B$49,SummaryTC_AP!$B244,'WW Spending Total'!F$10:F$49)</f>
        <v>0</v>
      </c>
      <c r="H244" s="114">
        <f>SUMIF('WW Spending Total'!$B$10:$B$49,SummaryTC_AP!$B244,'WW Spending Total'!G$10:G$49)</f>
        <v>0</v>
      </c>
      <c r="I244" s="114">
        <f>SUMIF('WW Spending Total'!$B$10:$B$49,SummaryTC_AP!$B244,'WW Spending Total'!H$10:H$49)</f>
        <v>0</v>
      </c>
      <c r="J244" s="114">
        <f>SUMIF('WW Spending Total'!$B$10:$B$49,SummaryTC_AP!$B244,'WW Spending Total'!I$10:I$49)</f>
        <v>0</v>
      </c>
      <c r="K244" s="114">
        <f>SUMIF('WW Spending Total'!$B$10:$B$49,SummaryTC_AP!$B244,'WW Spending Total'!J$10:J$49)</f>
        <v>0</v>
      </c>
      <c r="L244" s="114">
        <f>SUMIF('WW Spending Total'!$B$10:$B$49,SummaryTC_AP!$B244,'WW Spending Total'!K$10:K$49)</f>
        <v>0</v>
      </c>
      <c r="M244" s="114">
        <f>SUMIF('WW Spending Total'!$B$10:$B$49,SummaryTC_AP!$B244,'WW Spending Total'!L$10:L$49)</f>
        <v>0</v>
      </c>
      <c r="N244" s="114">
        <f>SUMIF('WW Spending Total'!$B$10:$B$49,SummaryTC_AP!$B244,'WW Spending Total'!M$10:M$49)</f>
        <v>0</v>
      </c>
      <c r="O244" s="114">
        <f>SUMIF('WW Spending Total'!$B$10:$B$49,SummaryTC_AP!$B244,'WW Spending Total'!N$10:N$49)</f>
        <v>0</v>
      </c>
      <c r="P244" s="114">
        <f>SUMIF('WW Spending Total'!$B$10:$B$49,SummaryTC_AP!$B244,'WW Spending Total'!O$10:O$49)</f>
        <v>0</v>
      </c>
      <c r="Q244" s="114">
        <f>SUMIF('WW Spending Total'!$B$10:$B$49,SummaryTC_AP!$B244,'WW Spending Total'!P$10:P$49)</f>
        <v>0</v>
      </c>
      <c r="R244" s="114">
        <f>SUMIF('WW Spending Total'!$B$10:$B$49,SummaryTC_AP!$B244,'WW Spending Total'!Q$10:Q$49)</f>
        <v>0</v>
      </c>
      <c r="S244" s="114">
        <f>SUMIF('WW Spending Total'!$B$10:$B$49,SummaryTC_AP!$B244,'WW Spending Total'!R$10:R$49)</f>
        <v>0</v>
      </c>
      <c r="T244" s="114">
        <f>SUMIF('WW Spending Total'!$B$10:$B$49,SummaryTC_AP!$B244,'WW Spending Total'!S$10:S$49)</f>
        <v>0</v>
      </c>
      <c r="U244" s="114">
        <f>SUMIF('WW Spending Total'!$B$10:$B$49,SummaryTC_AP!$B244,'WW Spending Total'!T$10:T$49)</f>
        <v>0</v>
      </c>
      <c r="V244" s="114">
        <f>SUMIF('WW Spending Total'!$B$10:$B$49,SummaryTC_AP!$B244,'WW Spending Total'!U$10:U$49)</f>
        <v>0</v>
      </c>
      <c r="W244" s="114">
        <f>SUMIF('WW Spending Total'!$B$10:$B$49,SummaryTC_AP!$B244,'WW Spending Total'!V$10:V$49)</f>
        <v>0</v>
      </c>
      <c r="X244" s="114">
        <f>SUMIF('WW Spending Total'!$B$10:$B$49,SummaryTC_AP!$B244,'WW Spending Total'!W$10:W$49)</f>
        <v>0</v>
      </c>
      <c r="Y244" s="114">
        <f>SUMIF('WW Spending Total'!$B$10:$B$49,SummaryTC_AP!$B244,'WW Spending Total'!X$10:X$49)</f>
        <v>0</v>
      </c>
      <c r="Z244" s="114">
        <f>SUMIF('WW Spending Total'!$B$10:$B$49,SummaryTC_AP!$B244,'WW Spending Total'!Y$10:Y$49)</f>
        <v>0</v>
      </c>
      <c r="AA244" s="114">
        <f>SUMIF('WW Spending Total'!$B$10:$B$49,SummaryTC_AP!$B244,'WW Spending Total'!Z$10:Z$49)</f>
        <v>0</v>
      </c>
      <c r="AB244" s="114">
        <f>SUMIF('WW Spending Total'!$B$10:$B$49,SummaryTC_AP!$B244,'WW Spending Total'!AA$10:AA$49)</f>
        <v>0</v>
      </c>
      <c r="AC244" s="114">
        <f>SUMIF('WW Spending Total'!$B$10:$B$49,SummaryTC_AP!$B244,'WW Spending Total'!AB$10:AB$49)</f>
        <v>0</v>
      </c>
      <c r="AD244" s="114">
        <f>SUMIF('WW Spending Total'!$B$10:$B$49,SummaryTC_AP!$B244,'WW Spending Total'!AC$10:AC$49)</f>
        <v>0</v>
      </c>
      <c r="AE244" s="114">
        <f>SUMIF('WW Spending Total'!$B$10:$B$49,SummaryTC_AP!$B244,'WW Spending Total'!AD$10:AD$49)</f>
        <v>0</v>
      </c>
      <c r="AF244" s="114">
        <f>SUMIF('WW Spending Total'!$B$10:$B$49,SummaryTC_AP!$B244,'WW Spending Total'!AE$10:AE$49)</f>
        <v>0</v>
      </c>
      <c r="AG244" s="114">
        <f>SUMIF('WW Spending Total'!$B$10:$B$49,SummaryTC_AP!$B244,'WW Spending Total'!AF$10:AF$49)</f>
        <v>0</v>
      </c>
      <c r="AH244" s="347">
        <f>SUMIF('WW Spending Total'!$B$10:$B$49,SummaryTC_AP!$B244,'WW Spending Total'!AG$10:AG$49)</f>
        <v>0</v>
      </c>
      <c r="AI244" s="363"/>
    </row>
    <row r="245" spans="2:35" x14ac:dyDescent="0.2">
      <c r="B245" s="25" t="str">
        <f>'Summary TC'!B245</f>
        <v/>
      </c>
      <c r="C245" s="25">
        <f>'Summary TC'!C245</f>
        <v>0</v>
      </c>
      <c r="D245" s="58"/>
      <c r="E245" s="113">
        <f>SUMIF('WW Spending Total'!$B$10:$B$49,SummaryTC_AP!$B245,'WW Spending Total'!D$10:D$49)</f>
        <v>0</v>
      </c>
      <c r="F245" s="114">
        <f>SUMIF('WW Spending Total'!$B$10:$B$49,SummaryTC_AP!$B245,'WW Spending Total'!E$10:E$49)</f>
        <v>0</v>
      </c>
      <c r="G245" s="114">
        <f>SUMIF('WW Spending Total'!$B$10:$B$49,SummaryTC_AP!$B245,'WW Spending Total'!F$10:F$49)</f>
        <v>0</v>
      </c>
      <c r="H245" s="114">
        <f>SUMIF('WW Spending Total'!$B$10:$B$49,SummaryTC_AP!$B245,'WW Spending Total'!G$10:G$49)</f>
        <v>0</v>
      </c>
      <c r="I245" s="114">
        <f>SUMIF('WW Spending Total'!$B$10:$B$49,SummaryTC_AP!$B245,'WW Spending Total'!H$10:H$49)</f>
        <v>0</v>
      </c>
      <c r="J245" s="114">
        <f>SUMIF('WW Spending Total'!$B$10:$B$49,SummaryTC_AP!$B245,'WW Spending Total'!I$10:I$49)</f>
        <v>0</v>
      </c>
      <c r="K245" s="114">
        <f>SUMIF('WW Spending Total'!$B$10:$B$49,SummaryTC_AP!$B245,'WW Spending Total'!J$10:J$49)</f>
        <v>0</v>
      </c>
      <c r="L245" s="114">
        <f>SUMIF('WW Spending Total'!$B$10:$B$49,SummaryTC_AP!$B245,'WW Spending Total'!K$10:K$49)</f>
        <v>0</v>
      </c>
      <c r="M245" s="114">
        <f>SUMIF('WW Spending Total'!$B$10:$B$49,SummaryTC_AP!$B245,'WW Spending Total'!L$10:L$49)</f>
        <v>0</v>
      </c>
      <c r="N245" s="114">
        <f>SUMIF('WW Spending Total'!$B$10:$B$49,SummaryTC_AP!$B245,'WW Spending Total'!M$10:M$49)</f>
        <v>0</v>
      </c>
      <c r="O245" s="114">
        <f>SUMIF('WW Spending Total'!$B$10:$B$49,SummaryTC_AP!$B245,'WW Spending Total'!N$10:N$49)</f>
        <v>0</v>
      </c>
      <c r="P245" s="114">
        <f>SUMIF('WW Spending Total'!$B$10:$B$49,SummaryTC_AP!$B245,'WW Spending Total'!O$10:O$49)</f>
        <v>0</v>
      </c>
      <c r="Q245" s="114">
        <f>SUMIF('WW Spending Total'!$B$10:$B$49,SummaryTC_AP!$B245,'WW Spending Total'!P$10:P$49)</f>
        <v>0</v>
      </c>
      <c r="R245" s="114">
        <f>SUMIF('WW Spending Total'!$B$10:$B$49,SummaryTC_AP!$B245,'WW Spending Total'!Q$10:Q$49)</f>
        <v>0</v>
      </c>
      <c r="S245" s="114">
        <f>SUMIF('WW Spending Total'!$B$10:$B$49,SummaryTC_AP!$B245,'WW Spending Total'!R$10:R$49)</f>
        <v>0</v>
      </c>
      <c r="T245" s="114">
        <f>SUMIF('WW Spending Total'!$B$10:$B$49,SummaryTC_AP!$B245,'WW Spending Total'!S$10:S$49)</f>
        <v>0</v>
      </c>
      <c r="U245" s="114">
        <f>SUMIF('WW Spending Total'!$B$10:$B$49,SummaryTC_AP!$B245,'WW Spending Total'!T$10:T$49)</f>
        <v>0</v>
      </c>
      <c r="V245" s="114">
        <f>SUMIF('WW Spending Total'!$B$10:$B$49,SummaryTC_AP!$B245,'WW Spending Total'!U$10:U$49)</f>
        <v>0</v>
      </c>
      <c r="W245" s="114">
        <f>SUMIF('WW Spending Total'!$B$10:$B$49,SummaryTC_AP!$B245,'WW Spending Total'!V$10:V$49)</f>
        <v>0</v>
      </c>
      <c r="X245" s="114">
        <f>SUMIF('WW Spending Total'!$B$10:$B$49,SummaryTC_AP!$B245,'WW Spending Total'!W$10:W$49)</f>
        <v>0</v>
      </c>
      <c r="Y245" s="114">
        <f>SUMIF('WW Spending Total'!$B$10:$B$49,SummaryTC_AP!$B245,'WW Spending Total'!X$10:X$49)</f>
        <v>0</v>
      </c>
      <c r="Z245" s="114">
        <f>SUMIF('WW Spending Total'!$B$10:$B$49,SummaryTC_AP!$B245,'WW Spending Total'!Y$10:Y$49)</f>
        <v>0</v>
      </c>
      <c r="AA245" s="114">
        <f>SUMIF('WW Spending Total'!$B$10:$B$49,SummaryTC_AP!$B245,'WW Spending Total'!Z$10:Z$49)</f>
        <v>0</v>
      </c>
      <c r="AB245" s="114">
        <f>SUMIF('WW Spending Total'!$B$10:$B$49,SummaryTC_AP!$B245,'WW Spending Total'!AA$10:AA$49)</f>
        <v>0</v>
      </c>
      <c r="AC245" s="114">
        <f>SUMIF('WW Spending Total'!$B$10:$B$49,SummaryTC_AP!$B245,'WW Spending Total'!AB$10:AB$49)</f>
        <v>0</v>
      </c>
      <c r="AD245" s="114">
        <f>SUMIF('WW Spending Total'!$B$10:$B$49,SummaryTC_AP!$B245,'WW Spending Total'!AC$10:AC$49)</f>
        <v>0</v>
      </c>
      <c r="AE245" s="114">
        <f>SUMIF('WW Spending Total'!$B$10:$B$49,SummaryTC_AP!$B245,'WW Spending Total'!AD$10:AD$49)</f>
        <v>0</v>
      </c>
      <c r="AF245" s="114">
        <f>SUMIF('WW Spending Total'!$B$10:$B$49,SummaryTC_AP!$B245,'WW Spending Total'!AE$10:AE$49)</f>
        <v>0</v>
      </c>
      <c r="AG245" s="114">
        <f>SUMIF('WW Spending Total'!$B$10:$B$49,SummaryTC_AP!$B245,'WW Spending Total'!AF$10:AF$49)</f>
        <v>0</v>
      </c>
      <c r="AH245" s="347">
        <f>SUMIF('WW Spending Total'!$B$10:$B$49,SummaryTC_AP!$B245,'WW Spending Total'!AG$10:AG$49)</f>
        <v>0</v>
      </c>
      <c r="AI245" s="363"/>
    </row>
    <row r="246" spans="2:35" x14ac:dyDescent="0.2">
      <c r="B246" s="25" t="str">
        <f>'Summary TC'!B246</f>
        <v/>
      </c>
      <c r="C246" s="25">
        <f>'Summary TC'!C246</f>
        <v>0</v>
      </c>
      <c r="D246" s="58"/>
      <c r="E246" s="113">
        <f>SUMIF('WW Spending Total'!$B$10:$B$49,SummaryTC_AP!$B246,'WW Spending Total'!D$10:D$49)</f>
        <v>0</v>
      </c>
      <c r="F246" s="114">
        <f>SUMIF('WW Spending Total'!$B$10:$B$49,SummaryTC_AP!$B246,'WW Spending Total'!E$10:E$49)</f>
        <v>0</v>
      </c>
      <c r="G246" s="114">
        <f>SUMIF('WW Spending Total'!$B$10:$B$49,SummaryTC_AP!$B246,'WW Spending Total'!F$10:F$49)</f>
        <v>0</v>
      </c>
      <c r="H246" s="114">
        <f>SUMIF('WW Spending Total'!$B$10:$B$49,SummaryTC_AP!$B246,'WW Spending Total'!G$10:G$49)</f>
        <v>0</v>
      </c>
      <c r="I246" s="114">
        <f>SUMIF('WW Spending Total'!$B$10:$B$49,SummaryTC_AP!$B246,'WW Spending Total'!H$10:H$49)</f>
        <v>0</v>
      </c>
      <c r="J246" s="114">
        <f>SUMIF('WW Spending Total'!$B$10:$B$49,SummaryTC_AP!$B246,'WW Spending Total'!I$10:I$49)</f>
        <v>0</v>
      </c>
      <c r="K246" s="114">
        <f>SUMIF('WW Spending Total'!$B$10:$B$49,SummaryTC_AP!$B246,'WW Spending Total'!J$10:J$49)</f>
        <v>0</v>
      </c>
      <c r="L246" s="114">
        <f>SUMIF('WW Spending Total'!$B$10:$B$49,SummaryTC_AP!$B246,'WW Spending Total'!K$10:K$49)</f>
        <v>0</v>
      </c>
      <c r="M246" s="114">
        <f>SUMIF('WW Spending Total'!$B$10:$B$49,SummaryTC_AP!$B246,'WW Spending Total'!L$10:L$49)</f>
        <v>0</v>
      </c>
      <c r="N246" s="114">
        <f>SUMIF('WW Spending Total'!$B$10:$B$49,SummaryTC_AP!$B246,'WW Spending Total'!M$10:M$49)</f>
        <v>0</v>
      </c>
      <c r="O246" s="114">
        <f>SUMIF('WW Spending Total'!$B$10:$B$49,SummaryTC_AP!$B246,'WW Spending Total'!N$10:N$49)</f>
        <v>0</v>
      </c>
      <c r="P246" s="114">
        <f>SUMIF('WW Spending Total'!$B$10:$B$49,SummaryTC_AP!$B246,'WW Spending Total'!O$10:O$49)</f>
        <v>0</v>
      </c>
      <c r="Q246" s="114">
        <f>SUMIF('WW Spending Total'!$B$10:$B$49,SummaryTC_AP!$B246,'WW Spending Total'!P$10:P$49)</f>
        <v>0</v>
      </c>
      <c r="R246" s="114">
        <f>SUMIF('WW Spending Total'!$B$10:$B$49,SummaryTC_AP!$B246,'WW Spending Total'!Q$10:Q$49)</f>
        <v>0</v>
      </c>
      <c r="S246" s="114">
        <f>SUMIF('WW Spending Total'!$B$10:$B$49,SummaryTC_AP!$B246,'WW Spending Total'!R$10:R$49)</f>
        <v>0</v>
      </c>
      <c r="T246" s="114">
        <f>SUMIF('WW Spending Total'!$B$10:$B$49,SummaryTC_AP!$B246,'WW Spending Total'!S$10:S$49)</f>
        <v>0</v>
      </c>
      <c r="U246" s="114">
        <f>SUMIF('WW Spending Total'!$B$10:$B$49,SummaryTC_AP!$B246,'WW Spending Total'!T$10:T$49)</f>
        <v>0</v>
      </c>
      <c r="V246" s="114">
        <f>SUMIF('WW Spending Total'!$B$10:$B$49,SummaryTC_AP!$B246,'WW Spending Total'!U$10:U$49)</f>
        <v>0</v>
      </c>
      <c r="W246" s="114">
        <f>SUMIF('WW Spending Total'!$B$10:$B$49,SummaryTC_AP!$B246,'WW Spending Total'!V$10:V$49)</f>
        <v>0</v>
      </c>
      <c r="X246" s="114">
        <f>SUMIF('WW Spending Total'!$B$10:$B$49,SummaryTC_AP!$B246,'WW Spending Total'!W$10:W$49)</f>
        <v>0</v>
      </c>
      <c r="Y246" s="114">
        <f>SUMIF('WW Spending Total'!$B$10:$B$49,SummaryTC_AP!$B246,'WW Spending Total'!X$10:X$49)</f>
        <v>0</v>
      </c>
      <c r="Z246" s="114">
        <f>SUMIF('WW Spending Total'!$B$10:$B$49,SummaryTC_AP!$B246,'WW Spending Total'!Y$10:Y$49)</f>
        <v>0</v>
      </c>
      <c r="AA246" s="114">
        <f>SUMIF('WW Spending Total'!$B$10:$B$49,SummaryTC_AP!$B246,'WW Spending Total'!Z$10:Z$49)</f>
        <v>0</v>
      </c>
      <c r="AB246" s="114">
        <f>SUMIF('WW Spending Total'!$B$10:$B$49,SummaryTC_AP!$B246,'WW Spending Total'!AA$10:AA$49)</f>
        <v>0</v>
      </c>
      <c r="AC246" s="114">
        <f>SUMIF('WW Spending Total'!$B$10:$B$49,SummaryTC_AP!$B246,'WW Spending Total'!AB$10:AB$49)</f>
        <v>0</v>
      </c>
      <c r="AD246" s="114">
        <f>SUMIF('WW Spending Total'!$B$10:$B$49,SummaryTC_AP!$B246,'WW Spending Total'!AC$10:AC$49)</f>
        <v>0</v>
      </c>
      <c r="AE246" s="114">
        <f>SUMIF('WW Spending Total'!$B$10:$B$49,SummaryTC_AP!$B246,'WW Spending Total'!AD$10:AD$49)</f>
        <v>0</v>
      </c>
      <c r="AF246" s="114">
        <f>SUMIF('WW Spending Total'!$B$10:$B$49,SummaryTC_AP!$B246,'WW Spending Total'!AE$10:AE$49)</f>
        <v>0</v>
      </c>
      <c r="AG246" s="114">
        <f>SUMIF('WW Spending Total'!$B$10:$B$49,SummaryTC_AP!$B246,'WW Spending Total'!AF$10:AF$49)</f>
        <v>0</v>
      </c>
      <c r="AH246" s="347">
        <f>SUMIF('WW Spending Total'!$B$10:$B$49,SummaryTC_AP!$B246,'WW Spending Total'!AG$10:AG$49)</f>
        <v>0</v>
      </c>
      <c r="AI246" s="363"/>
    </row>
    <row r="247" spans="2:35" x14ac:dyDescent="0.2">
      <c r="B247" s="25">
        <f>'Summary TC'!B247</f>
        <v>0</v>
      </c>
      <c r="C247" s="25">
        <f>'Summary TC'!C247</f>
        <v>0</v>
      </c>
      <c r="D247" s="243"/>
      <c r="E247" s="176"/>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363"/>
      <c r="AI247" s="363"/>
    </row>
    <row r="248" spans="2:35" x14ac:dyDescent="0.2">
      <c r="B248" s="25" t="str">
        <f>'Summary TC'!B248</f>
        <v>Hypothetical 2 Aggregate</v>
      </c>
      <c r="C248" s="25">
        <f>'Summary TC'!C248</f>
        <v>0</v>
      </c>
      <c r="D248" s="58"/>
      <c r="E248" s="137"/>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358"/>
      <c r="AI248" s="347"/>
    </row>
    <row r="249" spans="2:35" x14ac:dyDescent="0.2">
      <c r="B249" s="25" t="str">
        <f>'Summary TC'!B249</f>
        <v/>
      </c>
      <c r="C249" s="25">
        <f>'Summary TC'!C249</f>
        <v>0</v>
      </c>
      <c r="D249" s="58"/>
      <c r="E249" s="113">
        <f>SUMIF('WW Spending Total'!$B$10:$B$49,SummaryTC_AP!$B249,'WW Spending Total'!D$10:D$49)</f>
        <v>0</v>
      </c>
      <c r="F249" s="114">
        <f>SUMIF('WW Spending Total'!$B$10:$B$49,SummaryTC_AP!$B249,'WW Spending Total'!E$10:E$49)</f>
        <v>0</v>
      </c>
      <c r="G249" s="114">
        <f>SUMIF('WW Spending Total'!$B$10:$B$49,SummaryTC_AP!$B249,'WW Spending Total'!F$10:F$49)</f>
        <v>0</v>
      </c>
      <c r="H249" s="114">
        <f>SUMIF('WW Spending Total'!$B$10:$B$49,SummaryTC_AP!$B249,'WW Spending Total'!G$10:G$49)</f>
        <v>0</v>
      </c>
      <c r="I249" s="114">
        <f>SUMIF('WW Spending Total'!$B$10:$B$49,SummaryTC_AP!$B249,'WW Spending Total'!H$10:H$49)</f>
        <v>0</v>
      </c>
      <c r="J249" s="114">
        <f>SUMIF('WW Spending Total'!$B$10:$B$49,SummaryTC_AP!$B249,'WW Spending Total'!I$10:I$49)</f>
        <v>0</v>
      </c>
      <c r="K249" s="114">
        <f>SUMIF('WW Spending Total'!$B$10:$B$49,SummaryTC_AP!$B249,'WW Spending Total'!J$10:J$49)</f>
        <v>0</v>
      </c>
      <c r="L249" s="114">
        <f>SUMIF('WW Spending Total'!$B$10:$B$49,SummaryTC_AP!$B249,'WW Spending Total'!K$10:K$49)</f>
        <v>0</v>
      </c>
      <c r="M249" s="114">
        <f>SUMIF('WW Spending Total'!$B$10:$B$49,SummaryTC_AP!$B249,'WW Spending Total'!L$10:L$49)</f>
        <v>0</v>
      </c>
      <c r="N249" s="114">
        <f>SUMIF('WW Spending Total'!$B$10:$B$49,SummaryTC_AP!$B249,'WW Spending Total'!M$10:M$49)</f>
        <v>0</v>
      </c>
      <c r="O249" s="114">
        <f>SUMIF('WW Spending Total'!$B$10:$B$49,SummaryTC_AP!$B249,'WW Spending Total'!N$10:N$49)</f>
        <v>0</v>
      </c>
      <c r="P249" s="114">
        <f>SUMIF('WW Spending Total'!$B$10:$B$49,SummaryTC_AP!$B249,'WW Spending Total'!O$10:O$49)</f>
        <v>0</v>
      </c>
      <c r="Q249" s="114">
        <f>SUMIF('WW Spending Total'!$B$10:$B$49,SummaryTC_AP!$B249,'WW Spending Total'!P$10:P$49)</f>
        <v>0</v>
      </c>
      <c r="R249" s="114">
        <f>SUMIF('WW Spending Total'!$B$10:$B$49,SummaryTC_AP!$B249,'WW Spending Total'!Q$10:Q$49)</f>
        <v>0</v>
      </c>
      <c r="S249" s="114">
        <f>SUMIF('WW Spending Total'!$B$10:$B$49,SummaryTC_AP!$B249,'WW Spending Total'!R$10:R$49)</f>
        <v>0</v>
      </c>
      <c r="T249" s="114">
        <f>SUMIF('WW Spending Total'!$B$10:$B$49,SummaryTC_AP!$B249,'WW Spending Total'!S$10:S$49)</f>
        <v>0</v>
      </c>
      <c r="U249" s="114">
        <f>SUMIF('WW Spending Total'!$B$10:$B$49,SummaryTC_AP!$B249,'WW Spending Total'!T$10:T$49)</f>
        <v>0</v>
      </c>
      <c r="V249" s="114">
        <f>SUMIF('WW Spending Total'!$B$10:$B$49,SummaryTC_AP!$B249,'WW Spending Total'!U$10:U$49)</f>
        <v>0</v>
      </c>
      <c r="W249" s="114">
        <f>SUMIF('WW Spending Total'!$B$10:$B$49,SummaryTC_AP!$B249,'WW Spending Total'!V$10:V$49)</f>
        <v>0</v>
      </c>
      <c r="X249" s="114">
        <f>SUMIF('WW Spending Total'!$B$10:$B$49,SummaryTC_AP!$B249,'WW Spending Total'!W$10:W$49)</f>
        <v>0</v>
      </c>
      <c r="Y249" s="114">
        <f>SUMIF('WW Spending Total'!$B$10:$B$49,SummaryTC_AP!$B249,'WW Spending Total'!X$10:X$49)</f>
        <v>0</v>
      </c>
      <c r="Z249" s="114">
        <f>SUMIF('WW Spending Total'!$B$10:$B$49,SummaryTC_AP!$B249,'WW Spending Total'!Y$10:Y$49)</f>
        <v>0</v>
      </c>
      <c r="AA249" s="114">
        <f>SUMIF('WW Spending Total'!$B$10:$B$49,SummaryTC_AP!$B249,'WW Spending Total'!Z$10:Z$49)</f>
        <v>0</v>
      </c>
      <c r="AB249" s="114">
        <f>SUMIF('WW Spending Total'!$B$10:$B$49,SummaryTC_AP!$B249,'WW Spending Total'!AA$10:AA$49)</f>
        <v>0</v>
      </c>
      <c r="AC249" s="114">
        <f>SUMIF('WW Spending Total'!$B$10:$B$49,SummaryTC_AP!$B249,'WW Spending Total'!AB$10:AB$49)</f>
        <v>0</v>
      </c>
      <c r="AD249" s="114">
        <f>SUMIF('WW Spending Total'!$B$10:$B$49,SummaryTC_AP!$B249,'WW Spending Total'!AC$10:AC$49)</f>
        <v>0</v>
      </c>
      <c r="AE249" s="114">
        <f>SUMIF('WW Spending Total'!$B$10:$B$49,SummaryTC_AP!$B249,'WW Spending Total'!AD$10:AD$49)</f>
        <v>0</v>
      </c>
      <c r="AF249" s="114">
        <f>SUMIF('WW Spending Total'!$B$10:$B$49,SummaryTC_AP!$B249,'WW Spending Total'!AE$10:AE$49)</f>
        <v>0</v>
      </c>
      <c r="AG249" s="114">
        <f>SUMIF('WW Spending Total'!$B$10:$B$49,SummaryTC_AP!$B249,'WW Spending Total'!AF$10:AF$49)</f>
        <v>0</v>
      </c>
      <c r="AH249" s="347">
        <f>SUMIF('WW Spending Total'!$B$10:$B$49,SummaryTC_AP!$B249,'WW Spending Total'!AG$10:AG$49)</f>
        <v>0</v>
      </c>
      <c r="AI249" s="347"/>
    </row>
    <row r="250" spans="2:35" x14ac:dyDescent="0.2">
      <c r="B250" s="25" t="str">
        <f>'Summary TC'!B250</f>
        <v/>
      </c>
      <c r="C250" s="25">
        <f>'Summary TC'!C250</f>
        <v>0</v>
      </c>
      <c r="D250" s="58"/>
      <c r="E250" s="113">
        <f>SUMIF('WW Spending Total'!$B$10:$B$49,SummaryTC_AP!$B250,'WW Spending Total'!D$10:D$49)</f>
        <v>0</v>
      </c>
      <c r="F250" s="114">
        <f>SUMIF('WW Spending Total'!$B$10:$B$49,SummaryTC_AP!$B250,'WW Spending Total'!E$10:E$49)</f>
        <v>0</v>
      </c>
      <c r="G250" s="114">
        <f>SUMIF('WW Spending Total'!$B$10:$B$49,SummaryTC_AP!$B250,'WW Spending Total'!F$10:F$49)</f>
        <v>0</v>
      </c>
      <c r="H250" s="114">
        <f>SUMIF('WW Spending Total'!$B$10:$B$49,SummaryTC_AP!$B250,'WW Spending Total'!G$10:G$49)</f>
        <v>0</v>
      </c>
      <c r="I250" s="114">
        <f>SUMIF('WW Spending Total'!$B$10:$B$49,SummaryTC_AP!$B250,'WW Spending Total'!H$10:H$49)</f>
        <v>0</v>
      </c>
      <c r="J250" s="114">
        <f>SUMIF('WW Spending Total'!$B$10:$B$49,SummaryTC_AP!$B250,'WW Spending Total'!I$10:I$49)</f>
        <v>0</v>
      </c>
      <c r="K250" s="114">
        <f>SUMIF('WW Spending Total'!$B$10:$B$49,SummaryTC_AP!$B250,'WW Spending Total'!J$10:J$49)</f>
        <v>0</v>
      </c>
      <c r="L250" s="114">
        <f>SUMIF('WW Spending Total'!$B$10:$B$49,SummaryTC_AP!$B250,'WW Spending Total'!K$10:K$49)</f>
        <v>0</v>
      </c>
      <c r="M250" s="114">
        <f>SUMIF('WW Spending Total'!$B$10:$B$49,SummaryTC_AP!$B250,'WW Spending Total'!L$10:L$49)</f>
        <v>0</v>
      </c>
      <c r="N250" s="114">
        <f>SUMIF('WW Spending Total'!$B$10:$B$49,SummaryTC_AP!$B250,'WW Spending Total'!M$10:M$49)</f>
        <v>0</v>
      </c>
      <c r="O250" s="114">
        <f>SUMIF('WW Spending Total'!$B$10:$B$49,SummaryTC_AP!$B250,'WW Spending Total'!N$10:N$49)</f>
        <v>0</v>
      </c>
      <c r="P250" s="114">
        <f>SUMIF('WW Spending Total'!$B$10:$B$49,SummaryTC_AP!$B250,'WW Spending Total'!O$10:O$49)</f>
        <v>0</v>
      </c>
      <c r="Q250" s="114">
        <f>SUMIF('WW Spending Total'!$B$10:$B$49,SummaryTC_AP!$B250,'WW Spending Total'!P$10:P$49)</f>
        <v>0</v>
      </c>
      <c r="R250" s="114">
        <f>SUMIF('WW Spending Total'!$B$10:$B$49,SummaryTC_AP!$B250,'WW Spending Total'!Q$10:Q$49)</f>
        <v>0</v>
      </c>
      <c r="S250" s="114">
        <f>SUMIF('WW Spending Total'!$B$10:$B$49,SummaryTC_AP!$B250,'WW Spending Total'!R$10:R$49)</f>
        <v>0</v>
      </c>
      <c r="T250" s="114">
        <f>SUMIF('WW Spending Total'!$B$10:$B$49,SummaryTC_AP!$B250,'WW Spending Total'!S$10:S$49)</f>
        <v>0</v>
      </c>
      <c r="U250" s="114">
        <f>SUMIF('WW Spending Total'!$B$10:$B$49,SummaryTC_AP!$B250,'WW Spending Total'!T$10:T$49)</f>
        <v>0</v>
      </c>
      <c r="V250" s="114">
        <f>SUMIF('WW Spending Total'!$B$10:$B$49,SummaryTC_AP!$B250,'WW Spending Total'!U$10:U$49)</f>
        <v>0</v>
      </c>
      <c r="W250" s="114">
        <f>SUMIF('WW Spending Total'!$B$10:$B$49,SummaryTC_AP!$B250,'WW Spending Total'!V$10:V$49)</f>
        <v>0</v>
      </c>
      <c r="X250" s="114">
        <f>SUMIF('WW Spending Total'!$B$10:$B$49,SummaryTC_AP!$B250,'WW Spending Total'!W$10:W$49)</f>
        <v>0</v>
      </c>
      <c r="Y250" s="114">
        <f>SUMIF('WW Spending Total'!$B$10:$B$49,SummaryTC_AP!$B250,'WW Spending Total'!X$10:X$49)</f>
        <v>0</v>
      </c>
      <c r="Z250" s="114">
        <f>SUMIF('WW Spending Total'!$B$10:$B$49,SummaryTC_AP!$B250,'WW Spending Total'!Y$10:Y$49)</f>
        <v>0</v>
      </c>
      <c r="AA250" s="114">
        <f>SUMIF('WW Spending Total'!$B$10:$B$49,SummaryTC_AP!$B250,'WW Spending Total'!Z$10:Z$49)</f>
        <v>0</v>
      </c>
      <c r="AB250" s="114">
        <f>SUMIF('WW Spending Total'!$B$10:$B$49,SummaryTC_AP!$B250,'WW Spending Total'!AA$10:AA$49)</f>
        <v>0</v>
      </c>
      <c r="AC250" s="114">
        <f>SUMIF('WW Spending Total'!$B$10:$B$49,SummaryTC_AP!$B250,'WW Spending Total'!AB$10:AB$49)</f>
        <v>0</v>
      </c>
      <c r="AD250" s="114">
        <f>SUMIF('WW Spending Total'!$B$10:$B$49,SummaryTC_AP!$B250,'WW Spending Total'!AC$10:AC$49)</f>
        <v>0</v>
      </c>
      <c r="AE250" s="114">
        <f>SUMIF('WW Spending Total'!$B$10:$B$49,SummaryTC_AP!$B250,'WW Spending Total'!AD$10:AD$49)</f>
        <v>0</v>
      </c>
      <c r="AF250" s="114">
        <f>SUMIF('WW Spending Total'!$B$10:$B$49,SummaryTC_AP!$B250,'WW Spending Total'!AE$10:AE$49)</f>
        <v>0</v>
      </c>
      <c r="AG250" s="114">
        <f>SUMIF('WW Spending Total'!$B$10:$B$49,SummaryTC_AP!$B250,'WW Spending Total'!AF$10:AF$49)</f>
        <v>0</v>
      </c>
      <c r="AH250" s="347">
        <f>SUMIF('WW Spending Total'!$B$10:$B$49,SummaryTC_AP!$B250,'WW Spending Total'!AG$10:AG$49)</f>
        <v>0</v>
      </c>
      <c r="AI250" s="347"/>
    </row>
    <row r="251" spans="2:35" x14ac:dyDescent="0.2">
      <c r="B251" s="25" t="str">
        <f>'Summary TC'!B251</f>
        <v/>
      </c>
      <c r="C251" s="25">
        <f>'Summary TC'!C251</f>
        <v>0</v>
      </c>
      <c r="D251" s="58"/>
      <c r="E251" s="113">
        <f>SUMIF('WW Spending Total'!$B$10:$B$49,SummaryTC_AP!$B251,'WW Spending Total'!D$10:D$49)</f>
        <v>0</v>
      </c>
      <c r="F251" s="114">
        <f>SUMIF('WW Spending Total'!$B$10:$B$49,SummaryTC_AP!$B251,'WW Spending Total'!E$10:E$49)</f>
        <v>0</v>
      </c>
      <c r="G251" s="114">
        <f>SUMIF('WW Spending Total'!$B$10:$B$49,SummaryTC_AP!$B251,'WW Spending Total'!F$10:F$49)</f>
        <v>0</v>
      </c>
      <c r="H251" s="114">
        <f>SUMIF('WW Spending Total'!$B$10:$B$49,SummaryTC_AP!$B251,'WW Spending Total'!G$10:G$49)</f>
        <v>0</v>
      </c>
      <c r="I251" s="114">
        <f>SUMIF('WW Spending Total'!$B$10:$B$49,SummaryTC_AP!$B251,'WW Spending Total'!H$10:H$49)</f>
        <v>0</v>
      </c>
      <c r="J251" s="114">
        <f>SUMIF('WW Spending Total'!$B$10:$B$49,SummaryTC_AP!$B251,'WW Spending Total'!I$10:I$49)</f>
        <v>0</v>
      </c>
      <c r="K251" s="114">
        <f>SUMIF('WW Spending Total'!$B$10:$B$49,SummaryTC_AP!$B251,'WW Spending Total'!J$10:J$49)</f>
        <v>0</v>
      </c>
      <c r="L251" s="114">
        <f>SUMIF('WW Spending Total'!$B$10:$B$49,SummaryTC_AP!$B251,'WW Spending Total'!K$10:K$49)</f>
        <v>0</v>
      </c>
      <c r="M251" s="114">
        <f>SUMIF('WW Spending Total'!$B$10:$B$49,SummaryTC_AP!$B251,'WW Spending Total'!L$10:L$49)</f>
        <v>0</v>
      </c>
      <c r="N251" s="114">
        <f>SUMIF('WW Spending Total'!$B$10:$B$49,SummaryTC_AP!$B251,'WW Spending Total'!M$10:M$49)</f>
        <v>0</v>
      </c>
      <c r="O251" s="114">
        <f>SUMIF('WW Spending Total'!$B$10:$B$49,SummaryTC_AP!$B251,'WW Spending Total'!N$10:N$49)</f>
        <v>0</v>
      </c>
      <c r="P251" s="114">
        <f>SUMIF('WW Spending Total'!$B$10:$B$49,SummaryTC_AP!$B251,'WW Spending Total'!O$10:O$49)</f>
        <v>0</v>
      </c>
      <c r="Q251" s="114">
        <f>SUMIF('WW Spending Total'!$B$10:$B$49,SummaryTC_AP!$B251,'WW Spending Total'!P$10:P$49)</f>
        <v>0</v>
      </c>
      <c r="R251" s="114">
        <f>SUMIF('WW Spending Total'!$B$10:$B$49,SummaryTC_AP!$B251,'WW Spending Total'!Q$10:Q$49)</f>
        <v>0</v>
      </c>
      <c r="S251" s="114">
        <f>SUMIF('WW Spending Total'!$B$10:$B$49,SummaryTC_AP!$B251,'WW Spending Total'!R$10:R$49)</f>
        <v>0</v>
      </c>
      <c r="T251" s="114">
        <f>SUMIF('WW Spending Total'!$B$10:$B$49,SummaryTC_AP!$B251,'WW Spending Total'!S$10:S$49)</f>
        <v>0</v>
      </c>
      <c r="U251" s="114">
        <f>SUMIF('WW Spending Total'!$B$10:$B$49,SummaryTC_AP!$B251,'WW Spending Total'!T$10:T$49)</f>
        <v>0</v>
      </c>
      <c r="V251" s="114">
        <f>SUMIF('WW Spending Total'!$B$10:$B$49,SummaryTC_AP!$B251,'WW Spending Total'!U$10:U$49)</f>
        <v>0</v>
      </c>
      <c r="W251" s="114">
        <f>SUMIF('WW Spending Total'!$B$10:$B$49,SummaryTC_AP!$B251,'WW Spending Total'!V$10:V$49)</f>
        <v>0</v>
      </c>
      <c r="X251" s="114">
        <f>SUMIF('WW Spending Total'!$B$10:$B$49,SummaryTC_AP!$B251,'WW Spending Total'!W$10:W$49)</f>
        <v>0</v>
      </c>
      <c r="Y251" s="114">
        <f>SUMIF('WW Spending Total'!$B$10:$B$49,SummaryTC_AP!$B251,'WW Spending Total'!X$10:X$49)</f>
        <v>0</v>
      </c>
      <c r="Z251" s="114">
        <f>SUMIF('WW Spending Total'!$B$10:$B$49,SummaryTC_AP!$B251,'WW Spending Total'!Y$10:Y$49)</f>
        <v>0</v>
      </c>
      <c r="AA251" s="114">
        <f>SUMIF('WW Spending Total'!$B$10:$B$49,SummaryTC_AP!$B251,'WW Spending Total'!Z$10:Z$49)</f>
        <v>0</v>
      </c>
      <c r="AB251" s="114">
        <f>SUMIF('WW Spending Total'!$B$10:$B$49,SummaryTC_AP!$B251,'WW Spending Total'!AA$10:AA$49)</f>
        <v>0</v>
      </c>
      <c r="AC251" s="114">
        <f>SUMIF('WW Spending Total'!$B$10:$B$49,SummaryTC_AP!$B251,'WW Spending Total'!AB$10:AB$49)</f>
        <v>0</v>
      </c>
      <c r="AD251" s="114">
        <f>SUMIF('WW Spending Total'!$B$10:$B$49,SummaryTC_AP!$B251,'WW Spending Total'!AC$10:AC$49)</f>
        <v>0</v>
      </c>
      <c r="AE251" s="114">
        <f>SUMIF('WW Spending Total'!$B$10:$B$49,SummaryTC_AP!$B251,'WW Spending Total'!AD$10:AD$49)</f>
        <v>0</v>
      </c>
      <c r="AF251" s="114">
        <f>SUMIF('WW Spending Total'!$B$10:$B$49,SummaryTC_AP!$B251,'WW Spending Total'!AE$10:AE$49)</f>
        <v>0</v>
      </c>
      <c r="AG251" s="114">
        <f>SUMIF('WW Spending Total'!$B$10:$B$49,SummaryTC_AP!$B251,'WW Spending Total'!AF$10:AF$49)</f>
        <v>0</v>
      </c>
      <c r="AH251" s="347">
        <f>SUMIF('WW Spending Total'!$B$10:$B$49,SummaryTC_AP!$B251,'WW Spending Total'!AG$10:AG$49)</f>
        <v>0</v>
      </c>
      <c r="AI251" s="347"/>
    </row>
    <row r="252" spans="2:35" ht="13.5" thickBot="1" x14ac:dyDescent="0.25">
      <c r="B252" s="25">
        <f>'Summary TC'!B252</f>
        <v>0</v>
      </c>
      <c r="C252" s="128">
        <f>'Summary TC'!C252</f>
        <v>0</v>
      </c>
      <c r="D252" s="58"/>
      <c r="E252" s="359"/>
      <c r="F252" s="360"/>
      <c r="G252" s="360"/>
      <c r="H252" s="360"/>
      <c r="I252" s="360"/>
      <c r="J252" s="360"/>
      <c r="K252" s="360"/>
      <c r="L252" s="360"/>
      <c r="M252" s="360"/>
      <c r="N252" s="360"/>
      <c r="O252" s="360"/>
      <c r="P252" s="360"/>
      <c r="Q252" s="360"/>
      <c r="R252" s="360"/>
      <c r="S252" s="360"/>
      <c r="T252" s="360"/>
      <c r="U252" s="360"/>
      <c r="V252" s="360"/>
      <c r="W252" s="360"/>
      <c r="X252" s="360"/>
      <c r="Y252" s="360"/>
      <c r="Z252" s="360"/>
      <c r="AA252" s="360"/>
      <c r="AB252" s="360"/>
      <c r="AC252" s="360"/>
      <c r="AD252" s="360"/>
      <c r="AE252" s="360"/>
      <c r="AF252" s="360"/>
      <c r="AG252" s="360"/>
      <c r="AH252" s="361"/>
      <c r="AI252" s="347"/>
    </row>
    <row r="253" spans="2:35" ht="13.5" thickBot="1" x14ac:dyDescent="0.25">
      <c r="B253" s="165" t="str">
        <f>'Summary TC'!B253</f>
        <v>TOTAL</v>
      </c>
      <c r="C253" s="227"/>
      <c r="D253" s="185"/>
      <c r="E253" s="364">
        <f>IF(AND(E$12&gt;=Dropdowns!$E$1, E$12&lt;=Dropdowns!$E$2), SUM(E244:E252),0)</f>
        <v>0</v>
      </c>
      <c r="F253" s="117">
        <f>IF(AND(F$12&gt;=Dropdowns!$E$1, F$12&lt;=Dropdowns!$E$2), SUM(F244:F252),0)</f>
        <v>0</v>
      </c>
      <c r="G253" s="117">
        <f>IF(AND(G$12&gt;=Dropdowns!$E$1, G$12&lt;=Dropdowns!$E$2), SUM(G244:G252),0)</f>
        <v>0</v>
      </c>
      <c r="H253" s="117">
        <f>IF(AND(H$12&gt;=Dropdowns!$E$1, H$12&lt;=Dropdowns!$E$2), SUM(H244:H252),0)</f>
        <v>0</v>
      </c>
      <c r="I253" s="117">
        <f>IF(AND(I$12&gt;=Dropdowns!$E$1, I$12&lt;=Dropdowns!$E$2), SUM(I244:I252),0)</f>
        <v>0</v>
      </c>
      <c r="J253" s="117">
        <f>IF(AND(J$12&gt;=Dropdowns!$E$1, J$12&lt;=Dropdowns!$E$2), SUM(J244:J252),0)</f>
        <v>0</v>
      </c>
      <c r="K253" s="117">
        <f>IF(AND(K$12&gt;=Dropdowns!$E$1, K$12&lt;=Dropdowns!$E$2), SUM(K244:K252),0)</f>
        <v>0</v>
      </c>
      <c r="L253" s="117">
        <f>IF(AND(L$12&gt;=Dropdowns!$E$1, L$12&lt;=Dropdowns!$E$2), SUM(L244:L252),0)</f>
        <v>0</v>
      </c>
      <c r="M253" s="117">
        <f>IF(AND(M$12&gt;=Dropdowns!$E$1, M$12&lt;=Dropdowns!$E$2), SUM(M244:M252),0)</f>
        <v>0</v>
      </c>
      <c r="N253" s="117">
        <f>IF(AND(N$12&gt;=Dropdowns!$E$1, N$12&lt;=Dropdowns!$E$2), SUM(N244:N252),0)</f>
        <v>0</v>
      </c>
      <c r="O253" s="117">
        <f>IF(AND(O$12&gt;=Dropdowns!$E$1, O$12&lt;=Dropdowns!$E$2), SUM(O244:O252),0)</f>
        <v>0</v>
      </c>
      <c r="P253" s="117">
        <f>IF(AND(P$12&gt;=Dropdowns!$E$1, P$12&lt;=Dropdowns!$E$2), SUM(P244:P252),0)</f>
        <v>0</v>
      </c>
      <c r="Q253" s="117">
        <f>IF(AND(Q$12&gt;=Dropdowns!$E$1, Q$12&lt;=Dropdowns!$E$2), SUM(Q244:Q252),0)</f>
        <v>0</v>
      </c>
      <c r="R253" s="117">
        <f>IF(AND(R$12&gt;=Dropdowns!$E$1, R$12&lt;=Dropdowns!$E$2), SUM(R244:R252),0)</f>
        <v>0</v>
      </c>
      <c r="S253" s="117">
        <f>IF(AND(S$12&gt;=Dropdowns!$E$1, S$12&lt;=Dropdowns!$E$2), SUM(S244:S252),0)</f>
        <v>0</v>
      </c>
      <c r="T253" s="117">
        <f>IF(AND(T$12&gt;=Dropdowns!$E$1, T$12&lt;=Dropdowns!$E$2), SUM(T244:T252),0)</f>
        <v>0</v>
      </c>
      <c r="U253" s="117">
        <f>IF(AND(U$12&gt;=Dropdowns!$E$1, U$12&lt;=Dropdowns!$E$2), SUM(U244:U252),0)</f>
        <v>0</v>
      </c>
      <c r="V253" s="117">
        <f>IF(AND(V$12&gt;=Dropdowns!$E$1, V$12&lt;=Dropdowns!$E$2), SUM(V244:V252),0)</f>
        <v>0</v>
      </c>
      <c r="W253" s="117">
        <f>IF(AND(W$12&gt;=Dropdowns!$E$1, W$12&lt;=Dropdowns!$E$2), SUM(W244:W252),0)</f>
        <v>0</v>
      </c>
      <c r="X253" s="117">
        <f>IF(AND(X$12&gt;=Dropdowns!$E$1, X$12&lt;=Dropdowns!$E$2), SUM(X244:X252),0)</f>
        <v>0</v>
      </c>
      <c r="Y253" s="117">
        <f>IF(AND(Y$12&gt;=Dropdowns!$E$1, Y$12&lt;=Dropdowns!$E$2), SUM(Y244:Y252),0)</f>
        <v>0</v>
      </c>
      <c r="Z253" s="117">
        <f>IF(AND(Z$12&gt;=Dropdowns!$E$1, Z$12&lt;=Dropdowns!$E$2), SUM(Z244:Z252),0)</f>
        <v>0</v>
      </c>
      <c r="AA253" s="117">
        <f>IF(AND(AA$12&gt;=Dropdowns!$E$1, AA$12&lt;=Dropdowns!$E$2), SUM(AA244:AA252),0)</f>
        <v>0</v>
      </c>
      <c r="AB253" s="117">
        <f>IF(AND(AB$12&gt;=Dropdowns!$E$1, AB$12&lt;=Dropdowns!$E$2), SUM(AB244:AB252),0)</f>
        <v>0</v>
      </c>
      <c r="AC253" s="117">
        <f>IF(AND(AC$12&gt;=Dropdowns!$E$1, AC$12&lt;=Dropdowns!$E$2), SUM(AC244:AC252),0)</f>
        <v>0</v>
      </c>
      <c r="AD253" s="117">
        <f>IF(AND(AD$12&gt;=Dropdowns!$E$1, AD$12&lt;=Dropdowns!$E$2), SUM(AD244:AD252),0)</f>
        <v>0</v>
      </c>
      <c r="AE253" s="117">
        <f>IF(AND(AE$12&gt;=Dropdowns!$E$1, AE$12&lt;=Dropdowns!$E$2), SUM(AE244:AE252),0)</f>
        <v>0</v>
      </c>
      <c r="AF253" s="117">
        <f>IF(AND(AF$12&gt;=Dropdowns!$E$1, AF$12&lt;=Dropdowns!$E$2), SUM(AF244:AF252),0)</f>
        <v>0</v>
      </c>
      <c r="AG253" s="117">
        <f>IF(AND(AG$12&gt;=Dropdowns!$E$1, AG$12&lt;=Dropdowns!$E$2), SUM(AG244:AG252),0)</f>
        <v>0</v>
      </c>
      <c r="AH253" s="117">
        <f>IF(AND(AH$12&gt;=Dropdowns!$E$1, AH$12&lt;=Dropdowns!$E$2), SUM(AH244:AH252),0)</f>
        <v>0</v>
      </c>
      <c r="AI253" s="118">
        <f>SUM(E253:AH253)</f>
        <v>0</v>
      </c>
    </row>
    <row r="254" spans="2:35" ht="13.5" thickBot="1" x14ac:dyDescent="0.25">
      <c r="B254" s="18">
        <f>'Summary TC'!B254</f>
        <v>0</v>
      </c>
      <c r="E254" s="98"/>
      <c r="F254" s="98"/>
      <c r="G254" s="98"/>
      <c r="H254" s="98"/>
      <c r="I254" s="98"/>
      <c r="J254" s="98"/>
      <c r="K254" s="98"/>
      <c r="L254" s="98"/>
      <c r="M254" s="98"/>
      <c r="N254" s="98"/>
      <c r="O254" s="98"/>
      <c r="P254" s="98"/>
      <c r="Q254" s="98"/>
      <c r="R254" s="98"/>
      <c r="S254" s="98"/>
      <c r="T254" s="98"/>
      <c r="U254" s="98"/>
      <c r="V254" s="98"/>
      <c r="W254" s="98"/>
      <c r="X254" s="98"/>
      <c r="Y254" s="98"/>
      <c r="Z254" s="98"/>
      <c r="AA254" s="98"/>
      <c r="AB254" s="98"/>
      <c r="AC254" s="98"/>
      <c r="AD254" s="98"/>
      <c r="AE254" s="98"/>
      <c r="AF254" s="98"/>
      <c r="AG254" s="98"/>
      <c r="AH254" s="98"/>
      <c r="AI254" s="84"/>
    </row>
    <row r="255" spans="2:35" s="247" customFormat="1" ht="13.5" thickBot="1" x14ac:dyDescent="0.25">
      <c r="B255" s="165" t="str">
        <f>'Summary TC'!B255</f>
        <v>HYPOTHETICALS VARIANCE 2</v>
      </c>
      <c r="C255" s="233"/>
      <c r="D255" s="192"/>
      <c r="E255" s="119">
        <f t="shared" ref="E255:AH255" si="85">E238-E253</f>
        <v>0</v>
      </c>
      <c r="F255" s="116">
        <f t="shared" si="85"/>
        <v>0</v>
      </c>
      <c r="G255" s="116">
        <f t="shared" si="85"/>
        <v>0</v>
      </c>
      <c r="H255" s="116">
        <f t="shared" si="85"/>
        <v>0</v>
      </c>
      <c r="I255" s="116">
        <f t="shared" si="85"/>
        <v>0</v>
      </c>
      <c r="J255" s="116">
        <f t="shared" si="85"/>
        <v>0</v>
      </c>
      <c r="K255" s="116">
        <f t="shared" si="85"/>
        <v>0</v>
      </c>
      <c r="L255" s="116">
        <f t="shared" si="85"/>
        <v>0</v>
      </c>
      <c r="M255" s="116">
        <f t="shared" si="85"/>
        <v>0</v>
      </c>
      <c r="N255" s="116">
        <f t="shared" si="85"/>
        <v>0</v>
      </c>
      <c r="O255" s="116">
        <f t="shared" si="85"/>
        <v>0</v>
      </c>
      <c r="P255" s="116">
        <f t="shared" si="85"/>
        <v>0</v>
      </c>
      <c r="Q255" s="116">
        <f t="shared" si="85"/>
        <v>0</v>
      </c>
      <c r="R255" s="116">
        <f t="shared" si="85"/>
        <v>0</v>
      </c>
      <c r="S255" s="116">
        <f t="shared" si="85"/>
        <v>0</v>
      </c>
      <c r="T255" s="116">
        <f t="shared" si="85"/>
        <v>0</v>
      </c>
      <c r="U255" s="116">
        <f t="shared" si="85"/>
        <v>0</v>
      </c>
      <c r="V255" s="116">
        <f t="shared" si="85"/>
        <v>0</v>
      </c>
      <c r="W255" s="116">
        <f t="shared" si="85"/>
        <v>0</v>
      </c>
      <c r="X255" s="116">
        <f t="shared" si="85"/>
        <v>0</v>
      </c>
      <c r="Y255" s="116">
        <f t="shared" si="85"/>
        <v>0</v>
      </c>
      <c r="Z255" s="116">
        <f t="shared" si="85"/>
        <v>0</v>
      </c>
      <c r="AA255" s="116">
        <f t="shared" si="85"/>
        <v>0</v>
      </c>
      <c r="AB255" s="116">
        <f t="shared" si="85"/>
        <v>0</v>
      </c>
      <c r="AC255" s="116">
        <f t="shared" si="85"/>
        <v>0</v>
      </c>
      <c r="AD255" s="116">
        <f t="shared" si="85"/>
        <v>0</v>
      </c>
      <c r="AE255" s="116">
        <f t="shared" si="85"/>
        <v>0</v>
      </c>
      <c r="AF255" s="116">
        <f t="shared" si="85"/>
        <v>0</v>
      </c>
      <c r="AG255" s="116">
        <f t="shared" si="85"/>
        <v>0</v>
      </c>
      <c r="AH255" s="116">
        <f t="shared" si="85"/>
        <v>0</v>
      </c>
      <c r="AI255" s="118" t="str">
        <f>IF('MEG Def'!$J$52="Yes",SUM(E255:AH255),"Excluded")</f>
        <v>Excluded</v>
      </c>
    </row>
    <row r="256" spans="2:35" x14ac:dyDescent="0.2">
      <c r="B256" s="18">
        <f>'Summary TC'!B256</f>
        <v>0</v>
      </c>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186"/>
    </row>
    <row r="257" spans="2:35" ht="13.5" thickBot="1" x14ac:dyDescent="0.25">
      <c r="B257" s="18" t="str">
        <f>'Summary TC'!B257</f>
        <v>HYPOTHETICALS TEST 2 Cumulative Target Limit</v>
      </c>
      <c r="C257" s="222"/>
    </row>
    <row r="258" spans="2:35" x14ac:dyDescent="0.2">
      <c r="B258" s="27">
        <f>'Summary TC'!B258</f>
        <v>0</v>
      </c>
      <c r="C258" s="235"/>
      <c r="D258" s="50"/>
      <c r="E258" s="50" t="s">
        <v>0</v>
      </c>
      <c r="F258" s="167"/>
      <c r="G258" s="4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27"/>
    </row>
    <row r="259" spans="2:35" ht="13.5" thickBot="1" x14ac:dyDescent="0.25">
      <c r="B259" s="25">
        <f>'Summary TC'!B259</f>
        <v>0</v>
      </c>
      <c r="C259" s="236"/>
      <c r="D259" s="59"/>
      <c r="E259" s="93">
        <f>'DY Def'!B$5</f>
        <v>1</v>
      </c>
      <c r="F259" s="82">
        <f>'DY Def'!C$5</f>
        <v>2</v>
      </c>
      <c r="G259" s="82">
        <f>'DY Def'!D$5</f>
        <v>3</v>
      </c>
      <c r="H259" s="82">
        <f>'DY Def'!E$5</f>
        <v>4</v>
      </c>
      <c r="I259" s="82">
        <f>'DY Def'!F$5</f>
        <v>5</v>
      </c>
      <c r="J259" s="82">
        <f>'DY Def'!G$5</f>
        <v>6</v>
      </c>
      <c r="K259" s="82">
        <f>'DY Def'!H$5</f>
        <v>7</v>
      </c>
      <c r="L259" s="82">
        <f>'DY Def'!I$5</f>
        <v>8</v>
      </c>
      <c r="M259" s="82">
        <f>'DY Def'!J$5</f>
        <v>9</v>
      </c>
      <c r="N259" s="82">
        <f>'DY Def'!K$5</f>
        <v>10</v>
      </c>
      <c r="O259" s="82">
        <f>'DY Def'!L$5</f>
        <v>11</v>
      </c>
      <c r="P259" s="82">
        <f>'DY Def'!M$5</f>
        <v>12</v>
      </c>
      <c r="Q259" s="82">
        <f>'DY Def'!N$5</f>
        <v>13</v>
      </c>
      <c r="R259" s="82">
        <f>'DY Def'!O$5</f>
        <v>14</v>
      </c>
      <c r="S259" s="82">
        <f>'DY Def'!P$5</f>
        <v>15</v>
      </c>
      <c r="T259" s="82">
        <f>'DY Def'!Q$5</f>
        <v>16</v>
      </c>
      <c r="U259" s="82">
        <f>'DY Def'!R$5</f>
        <v>17</v>
      </c>
      <c r="V259" s="82">
        <f>'DY Def'!S$5</f>
        <v>18</v>
      </c>
      <c r="W259" s="82">
        <f>'DY Def'!T$5</f>
        <v>19</v>
      </c>
      <c r="X259" s="82">
        <f>'DY Def'!U$5</f>
        <v>20</v>
      </c>
      <c r="Y259" s="82">
        <f>'DY Def'!V$5</f>
        <v>21</v>
      </c>
      <c r="Z259" s="82">
        <f>'DY Def'!W$5</f>
        <v>22</v>
      </c>
      <c r="AA259" s="82">
        <f>'DY Def'!X$5</f>
        <v>23</v>
      </c>
      <c r="AB259" s="82">
        <f>'DY Def'!Y$5</f>
        <v>24</v>
      </c>
      <c r="AC259" s="82">
        <f>'DY Def'!Z$5</f>
        <v>25</v>
      </c>
      <c r="AD259" s="82">
        <f>'DY Def'!AA$5</f>
        <v>26</v>
      </c>
      <c r="AE259" s="82">
        <f>'DY Def'!AB$5</f>
        <v>27</v>
      </c>
      <c r="AF259" s="82">
        <f>'DY Def'!AC$5</f>
        <v>28</v>
      </c>
      <c r="AG259" s="82">
        <f>'DY Def'!AD$5</f>
        <v>29</v>
      </c>
      <c r="AH259" s="82">
        <f>'DY Def'!AE$5</f>
        <v>30</v>
      </c>
      <c r="AI259" s="25"/>
    </row>
    <row r="260" spans="2:35" x14ac:dyDescent="0.2">
      <c r="B260" s="25">
        <f>'Summary TC'!B260</f>
        <v>0</v>
      </c>
      <c r="C260" s="236"/>
      <c r="D260" s="25"/>
      <c r="AI260" s="25"/>
    </row>
    <row r="261" spans="2:35" s="247" customFormat="1" x14ac:dyDescent="0.2">
      <c r="B261" s="25" t="str">
        <f>'Summary TC'!B261</f>
        <v>Cumulative Target Percentage (CTP)</v>
      </c>
      <c r="C261" s="231"/>
      <c r="D261" s="265"/>
      <c r="E261" s="280">
        <f>'Summary TC'!E261</f>
        <v>0</v>
      </c>
      <c r="F261" s="280">
        <f>'Summary TC'!F261</f>
        <v>0</v>
      </c>
      <c r="G261" s="280">
        <f>'Summary TC'!G261</f>
        <v>0</v>
      </c>
      <c r="H261" s="280">
        <f>'Summary TC'!H261</f>
        <v>0</v>
      </c>
      <c r="I261" s="280">
        <f>'Summary TC'!I261</f>
        <v>0</v>
      </c>
      <c r="J261" s="280">
        <f>'Summary TC'!J261</f>
        <v>0</v>
      </c>
      <c r="K261" s="280">
        <f>'Summary TC'!K261</f>
        <v>0</v>
      </c>
      <c r="L261" s="280">
        <f>'Summary TC'!L261</f>
        <v>0</v>
      </c>
      <c r="M261" s="280">
        <f>'Summary TC'!M261</f>
        <v>0</v>
      </c>
      <c r="N261" s="280">
        <f>'Summary TC'!N261</f>
        <v>0</v>
      </c>
      <c r="O261" s="280">
        <f>'Summary TC'!O261</f>
        <v>0</v>
      </c>
      <c r="P261" s="280">
        <f>'Summary TC'!P261</f>
        <v>0</v>
      </c>
      <c r="Q261" s="280">
        <f>'Summary TC'!Q261</f>
        <v>0</v>
      </c>
      <c r="R261" s="280">
        <f>'Summary TC'!R261</f>
        <v>0</v>
      </c>
      <c r="S261" s="280">
        <f>'Summary TC'!S261</f>
        <v>0</v>
      </c>
      <c r="T261" s="280">
        <f>'Summary TC'!T261</f>
        <v>0</v>
      </c>
      <c r="U261" s="280">
        <f>'Summary TC'!U261</f>
        <v>0</v>
      </c>
      <c r="V261" s="280">
        <f>'Summary TC'!V261</f>
        <v>0</v>
      </c>
      <c r="W261" s="280">
        <f>'Summary TC'!W261</f>
        <v>0</v>
      </c>
      <c r="X261" s="280">
        <f>'Summary TC'!X261</f>
        <v>0</v>
      </c>
      <c r="Y261" s="280">
        <f>'Summary TC'!Y261</f>
        <v>0</v>
      </c>
      <c r="Z261" s="280">
        <f>'Summary TC'!Z261</f>
        <v>0</v>
      </c>
      <c r="AA261" s="280">
        <f>'Summary TC'!AA261</f>
        <v>0</v>
      </c>
      <c r="AB261" s="280">
        <f>'Summary TC'!AB261</f>
        <v>0</v>
      </c>
      <c r="AC261" s="280">
        <f>'Summary TC'!AC261</f>
        <v>0</v>
      </c>
      <c r="AD261" s="280">
        <f>'Summary TC'!AD261</f>
        <v>0</v>
      </c>
      <c r="AE261" s="280">
        <f>'Summary TC'!AE261</f>
        <v>0</v>
      </c>
      <c r="AF261" s="280">
        <f>'Summary TC'!AF261</f>
        <v>0</v>
      </c>
      <c r="AG261" s="280">
        <f>'Summary TC'!AG261</f>
        <v>0</v>
      </c>
      <c r="AH261" s="280">
        <f>'Summary TC'!AH261</f>
        <v>0</v>
      </c>
      <c r="AI261" s="191"/>
    </row>
    <row r="262" spans="2:35" s="247" customFormat="1" x14ac:dyDescent="0.2">
      <c r="B262" s="265" t="s">
        <v>34</v>
      </c>
      <c r="C262" s="231"/>
      <c r="D262" s="265"/>
      <c r="E262" s="114">
        <f>IF(AND(E$12&gt;=Dropdowns!$E$1, E$12&lt;=Dropdowns!$E$2), D262+E238,0)</f>
        <v>0</v>
      </c>
      <c r="F262" s="114">
        <f>IF(AND(F$12&gt;=Dropdowns!$E$1, F$12&lt;=Dropdowns!$E$2), E262+F238,0)</f>
        <v>0</v>
      </c>
      <c r="G262" s="114">
        <f>IF(AND(G$12&gt;=Dropdowns!$E$1, G$12&lt;=Dropdowns!$E$2), F262+G238,0)</f>
        <v>0</v>
      </c>
      <c r="H262" s="114">
        <f>IF(AND(H$12&gt;=Dropdowns!$E$1, H$12&lt;=Dropdowns!$E$2), G262+H238,0)</f>
        <v>0</v>
      </c>
      <c r="I262" s="114">
        <f>IF(AND(I$12&gt;=Dropdowns!$E$1, I$12&lt;=Dropdowns!$E$2), H262+I238,0)</f>
        <v>0</v>
      </c>
      <c r="J262" s="114">
        <f>IF(AND(J$12&gt;=Dropdowns!$E$1, J$12&lt;=Dropdowns!$E$2), I262+J238,0)</f>
        <v>0</v>
      </c>
      <c r="K262" s="114">
        <f>IF(AND(K$12&gt;=Dropdowns!$E$1, K$12&lt;=Dropdowns!$E$2), J262+K238,0)</f>
        <v>0</v>
      </c>
      <c r="L262" s="114">
        <f>IF(AND(L$12&gt;=Dropdowns!$E$1, L$12&lt;=Dropdowns!$E$2), K262+L238,0)</f>
        <v>0</v>
      </c>
      <c r="M262" s="114">
        <f>IF(AND(M$12&gt;=Dropdowns!$E$1, M$12&lt;=Dropdowns!$E$2), L262+M238,0)</f>
        <v>0</v>
      </c>
      <c r="N262" s="114">
        <f>IF(AND(N$12&gt;=Dropdowns!$E$1, N$12&lt;=Dropdowns!$E$2), M262+N238,0)</f>
        <v>0</v>
      </c>
      <c r="O262" s="114">
        <f>IF(AND(O$12&gt;=Dropdowns!$E$1, O$12&lt;=Dropdowns!$E$2), N262+O238,0)</f>
        <v>0</v>
      </c>
      <c r="P262" s="114">
        <f>IF(AND(P$12&gt;=Dropdowns!$E$1, P$12&lt;=Dropdowns!$E$2), O262+P238,0)</f>
        <v>0</v>
      </c>
      <c r="Q262" s="114">
        <f>IF(AND(Q$12&gt;=Dropdowns!$E$1, Q$12&lt;=Dropdowns!$E$2), P262+Q238,0)</f>
        <v>0</v>
      </c>
      <c r="R262" s="114">
        <f>IF(AND(R$12&gt;=Dropdowns!$E$1, R$12&lt;=Dropdowns!$E$2), Q262+R238,0)</f>
        <v>0</v>
      </c>
      <c r="S262" s="114">
        <f>IF(AND(S$12&gt;=Dropdowns!$E$1, S$12&lt;=Dropdowns!$E$2), R262+S238,0)</f>
        <v>0</v>
      </c>
      <c r="T262" s="114">
        <f>IF(AND(T$12&gt;=Dropdowns!$E$1, T$12&lt;=Dropdowns!$E$2), S262+T238,0)</f>
        <v>0</v>
      </c>
      <c r="U262" s="114">
        <f>IF(AND(U$12&gt;=Dropdowns!$E$1, U$12&lt;=Dropdowns!$E$2), T262+U238,0)</f>
        <v>0</v>
      </c>
      <c r="V262" s="114">
        <f>IF(AND(V$12&gt;=Dropdowns!$E$1, V$12&lt;=Dropdowns!$E$2), U262+V238,0)</f>
        <v>0</v>
      </c>
      <c r="W262" s="114">
        <f>IF(AND(W$12&gt;=Dropdowns!$E$1, W$12&lt;=Dropdowns!$E$2), V262+W238,0)</f>
        <v>0</v>
      </c>
      <c r="X262" s="114">
        <f>IF(AND(X$12&gt;=Dropdowns!$E$1, X$12&lt;=Dropdowns!$E$2), W262+X238,0)</f>
        <v>0</v>
      </c>
      <c r="Y262" s="114">
        <f>IF(AND(Y$12&gt;=Dropdowns!$E$1, Y$12&lt;=Dropdowns!$E$2), X262+Y238,0)</f>
        <v>0</v>
      </c>
      <c r="Z262" s="114">
        <f>IF(AND(Z$12&gt;=Dropdowns!$E$1, Z$12&lt;=Dropdowns!$E$2), Y262+Z238,0)</f>
        <v>0</v>
      </c>
      <c r="AA262" s="114">
        <f>IF(AND(AA$12&gt;=Dropdowns!$E$1, AA$12&lt;=Dropdowns!$E$2), Z262+AA238,0)</f>
        <v>0</v>
      </c>
      <c r="AB262" s="114">
        <f>IF(AND(AB$12&gt;=Dropdowns!$E$1, AB$12&lt;=Dropdowns!$E$2), AA262+AB238,0)</f>
        <v>0</v>
      </c>
      <c r="AC262" s="114">
        <f>IF(AND(AC$12&gt;=Dropdowns!$E$1, AC$12&lt;=Dropdowns!$E$2), AB262+AC238,0)</f>
        <v>0</v>
      </c>
      <c r="AD262" s="114">
        <f>IF(AND(AD$12&gt;=Dropdowns!$E$1, AD$12&lt;=Dropdowns!$E$2), AC262+AD238,0)</f>
        <v>0</v>
      </c>
      <c r="AE262" s="114">
        <f>IF(AND(AE$12&gt;=Dropdowns!$E$1, AE$12&lt;=Dropdowns!$E$2), AD262+AE238,0)</f>
        <v>0</v>
      </c>
      <c r="AF262" s="114">
        <f>IF(AND(AF$12&gt;=Dropdowns!$E$1, AF$12&lt;=Dropdowns!$E$2), AE262+AF238,0)</f>
        <v>0</v>
      </c>
      <c r="AG262" s="114">
        <f>IF(AND(AG$12&gt;=Dropdowns!$E$1, AG$12&lt;=Dropdowns!$E$2), AF262+AG238,0)</f>
        <v>0</v>
      </c>
      <c r="AH262" s="114">
        <f>IF(AND(AH$12&gt;=Dropdowns!$E$1, AH$12&lt;=Dropdowns!$E$2), AG262+AH238,0)</f>
        <v>0</v>
      </c>
      <c r="AI262" s="191"/>
    </row>
    <row r="263" spans="2:35" s="247" customFormat="1" x14ac:dyDescent="0.2">
      <c r="B263" s="265" t="s">
        <v>35</v>
      </c>
      <c r="C263" s="231"/>
      <c r="D263" s="265"/>
      <c r="E263" s="114">
        <f t="shared" ref="E263:AC263" si="86">E262*E261</f>
        <v>0</v>
      </c>
      <c r="F263" s="114">
        <f t="shared" si="86"/>
        <v>0</v>
      </c>
      <c r="G263" s="114">
        <f t="shared" si="86"/>
        <v>0</v>
      </c>
      <c r="H263" s="114">
        <f t="shared" si="86"/>
        <v>0</v>
      </c>
      <c r="I263" s="114">
        <f t="shared" si="86"/>
        <v>0</v>
      </c>
      <c r="J263" s="114">
        <f t="shared" si="86"/>
        <v>0</v>
      </c>
      <c r="K263" s="114">
        <f t="shared" si="86"/>
        <v>0</v>
      </c>
      <c r="L263" s="114">
        <f t="shared" si="86"/>
        <v>0</v>
      </c>
      <c r="M263" s="114">
        <f t="shared" si="86"/>
        <v>0</v>
      </c>
      <c r="N263" s="114">
        <f t="shared" si="86"/>
        <v>0</v>
      </c>
      <c r="O263" s="114">
        <f t="shared" si="86"/>
        <v>0</v>
      </c>
      <c r="P263" s="114">
        <f t="shared" si="86"/>
        <v>0</v>
      </c>
      <c r="Q263" s="114">
        <f t="shared" si="86"/>
        <v>0</v>
      </c>
      <c r="R263" s="114">
        <f t="shared" si="86"/>
        <v>0</v>
      </c>
      <c r="S263" s="114">
        <f t="shared" si="86"/>
        <v>0</v>
      </c>
      <c r="T263" s="114">
        <f t="shared" si="86"/>
        <v>0</v>
      </c>
      <c r="U263" s="114">
        <f t="shared" si="86"/>
        <v>0</v>
      </c>
      <c r="V263" s="114">
        <f t="shared" si="86"/>
        <v>0</v>
      </c>
      <c r="W263" s="114">
        <f t="shared" si="86"/>
        <v>0</v>
      </c>
      <c r="X263" s="114">
        <f t="shared" si="86"/>
        <v>0</v>
      </c>
      <c r="Y263" s="114">
        <f t="shared" si="86"/>
        <v>0</v>
      </c>
      <c r="Z263" s="114">
        <f t="shared" si="86"/>
        <v>0</v>
      </c>
      <c r="AA263" s="114">
        <f t="shared" si="86"/>
        <v>0</v>
      </c>
      <c r="AB263" s="114">
        <f t="shared" si="86"/>
        <v>0</v>
      </c>
      <c r="AC263" s="114">
        <f t="shared" si="86"/>
        <v>0</v>
      </c>
      <c r="AD263" s="114">
        <f t="shared" ref="AD263:AH263" si="87">AD262*AD261</f>
        <v>0</v>
      </c>
      <c r="AE263" s="114">
        <f t="shared" si="87"/>
        <v>0</v>
      </c>
      <c r="AF263" s="114">
        <f t="shared" si="87"/>
        <v>0</v>
      </c>
      <c r="AG263" s="114">
        <f t="shared" si="87"/>
        <v>0</v>
      </c>
      <c r="AH263" s="114">
        <f t="shared" si="87"/>
        <v>0</v>
      </c>
      <c r="AI263" s="191"/>
    </row>
    <row r="264" spans="2:35" s="247" customFormat="1" x14ac:dyDescent="0.2">
      <c r="B264" s="265"/>
      <c r="C264" s="231"/>
      <c r="D264" s="265"/>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c r="AG264" s="174"/>
      <c r="AH264" s="174"/>
      <c r="AI264" s="191"/>
    </row>
    <row r="265" spans="2:35" s="247" customFormat="1" x14ac:dyDescent="0.2">
      <c r="B265" s="265" t="s">
        <v>36</v>
      </c>
      <c r="C265" s="231"/>
      <c r="D265" s="265"/>
      <c r="E265" s="114">
        <f>IF(AND(E$12&gt;=Dropdowns!$E$1, E$12&lt;=Dropdowns!$E$2), D265-E255,0)</f>
        <v>0</v>
      </c>
      <c r="F265" s="114">
        <f>IF(AND(F$12&gt;=Dropdowns!$E$1, F$12&lt;=Dropdowns!$E$2), E265-F255,0)</f>
        <v>0</v>
      </c>
      <c r="G265" s="114">
        <f>IF(AND(G$12&gt;=Dropdowns!$E$1, G$12&lt;=Dropdowns!$E$2), F265-G255,0)</f>
        <v>0</v>
      </c>
      <c r="H265" s="114">
        <f>IF(AND(H$12&gt;=Dropdowns!$E$1, H$12&lt;=Dropdowns!$E$2), G265-H255,0)</f>
        <v>0</v>
      </c>
      <c r="I265" s="114">
        <f>IF(AND(I$12&gt;=Dropdowns!$E$1, I$12&lt;=Dropdowns!$E$2), H265-I255,0)</f>
        <v>0</v>
      </c>
      <c r="J265" s="114">
        <f>IF(AND(J$12&gt;=Dropdowns!$E$1, J$12&lt;=Dropdowns!$E$2), I265-J255,0)</f>
        <v>0</v>
      </c>
      <c r="K265" s="114">
        <f>IF(AND(K$12&gt;=Dropdowns!$E$1, K$12&lt;=Dropdowns!$E$2), J265-K255,0)</f>
        <v>0</v>
      </c>
      <c r="L265" s="114">
        <f>IF(AND(L$12&gt;=Dropdowns!$E$1, L$12&lt;=Dropdowns!$E$2), K265-L255,0)</f>
        <v>0</v>
      </c>
      <c r="M265" s="114">
        <f>IF(AND(M$12&gt;=Dropdowns!$E$1, M$12&lt;=Dropdowns!$E$2), L265-M255,0)</f>
        <v>0</v>
      </c>
      <c r="N265" s="114">
        <f>IF(AND(N$12&gt;=Dropdowns!$E$1, N$12&lt;=Dropdowns!$E$2), M265-N255,0)</f>
        <v>0</v>
      </c>
      <c r="O265" s="114">
        <f>IF(AND(O$12&gt;=Dropdowns!$E$1, O$12&lt;=Dropdowns!$E$2), N265-O255,0)</f>
        <v>0</v>
      </c>
      <c r="P265" s="114">
        <f>IF(AND(P$12&gt;=Dropdowns!$E$1, P$12&lt;=Dropdowns!$E$2), O265-P255,0)</f>
        <v>0</v>
      </c>
      <c r="Q265" s="114">
        <f>IF(AND(Q$12&gt;=Dropdowns!$E$1, Q$12&lt;=Dropdowns!$E$2), P265-Q255,0)</f>
        <v>0</v>
      </c>
      <c r="R265" s="114">
        <f>IF(AND(R$12&gt;=Dropdowns!$E$1, R$12&lt;=Dropdowns!$E$2), Q265-R255,0)</f>
        <v>0</v>
      </c>
      <c r="S265" s="114">
        <f>IF(AND(S$12&gt;=Dropdowns!$E$1, S$12&lt;=Dropdowns!$E$2), R265-S255,0)</f>
        <v>0</v>
      </c>
      <c r="T265" s="114">
        <f>IF(AND(T$12&gt;=Dropdowns!$E$1, T$12&lt;=Dropdowns!$E$2), S265-T255,0)</f>
        <v>0</v>
      </c>
      <c r="U265" s="114">
        <f>IF(AND(U$12&gt;=Dropdowns!$E$1, U$12&lt;=Dropdowns!$E$2), T265-U255,0)</f>
        <v>0</v>
      </c>
      <c r="V265" s="114">
        <f>IF(AND(V$12&gt;=Dropdowns!$E$1, V$12&lt;=Dropdowns!$E$2), U265-V255,0)</f>
        <v>0</v>
      </c>
      <c r="W265" s="114">
        <f>IF(AND(W$12&gt;=Dropdowns!$E$1, W$12&lt;=Dropdowns!$E$2), V265-W255,0)</f>
        <v>0</v>
      </c>
      <c r="X265" s="114">
        <f>IF(AND(X$12&gt;=Dropdowns!$E$1, X$12&lt;=Dropdowns!$E$2), W265-X255,0)</f>
        <v>0</v>
      </c>
      <c r="Y265" s="114">
        <f>IF(AND(Y$12&gt;=Dropdowns!$E$1, Y$12&lt;=Dropdowns!$E$2), X265-Y255,0)</f>
        <v>0</v>
      </c>
      <c r="Z265" s="114">
        <f>IF(AND(Z$12&gt;=Dropdowns!$E$1, Z$12&lt;=Dropdowns!$E$2), Y265-Z255,0)</f>
        <v>0</v>
      </c>
      <c r="AA265" s="114">
        <f>IF(AND(AA$12&gt;=Dropdowns!$E$1, AA$12&lt;=Dropdowns!$E$2), Z265-AA255,0)</f>
        <v>0</v>
      </c>
      <c r="AB265" s="114">
        <f>IF(AND(AB$12&gt;=Dropdowns!$E$1, AB$12&lt;=Dropdowns!$E$2), AA265-AB255,0)</f>
        <v>0</v>
      </c>
      <c r="AC265" s="114">
        <f>IF(AND(AC$12&gt;=Dropdowns!$E$1, AC$12&lt;=Dropdowns!$E$2), AB265-AC255,0)</f>
        <v>0</v>
      </c>
      <c r="AD265" s="114">
        <f>IF(AND(AD$12&gt;=Dropdowns!$E$1, AD$12&lt;=Dropdowns!$E$2), AC265-AD255,0)</f>
        <v>0</v>
      </c>
      <c r="AE265" s="114">
        <f>IF(AND(AE$12&gt;=Dropdowns!$E$1, AE$12&lt;=Dropdowns!$E$2), AD265-AE255,0)</f>
        <v>0</v>
      </c>
      <c r="AF265" s="114">
        <f>IF(AND(AF$12&gt;=Dropdowns!$E$1, AF$12&lt;=Dropdowns!$E$2), AE265-AF255,0)</f>
        <v>0</v>
      </c>
      <c r="AG265" s="114">
        <f>IF(AND(AG$12&gt;=Dropdowns!$E$1, AG$12&lt;=Dropdowns!$E$2), AF265-AG255,0)</f>
        <v>0</v>
      </c>
      <c r="AH265" s="114">
        <f>IF(AND(AH$12&gt;=Dropdowns!$E$1, AH$12&lt;=Dropdowns!$E$2), AG265-AH255,0)</f>
        <v>0</v>
      </c>
      <c r="AI265" s="191"/>
    </row>
    <row r="266" spans="2:35" ht="13.5" thickBot="1" x14ac:dyDescent="0.25">
      <c r="B266" s="128" t="s">
        <v>37</v>
      </c>
      <c r="C266" s="173"/>
      <c r="D266" s="128"/>
      <c r="E266" s="193" t="str">
        <f>IF(E265&gt;E263,"CAP Needed"," ")</f>
        <v xml:space="preserve"> </v>
      </c>
      <c r="F266" s="193" t="str">
        <f>IF(F265&gt;F263,"CAP Needed"," ")</f>
        <v xml:space="preserve"> </v>
      </c>
      <c r="G266" s="193" t="str">
        <f>IF(G265&gt;G263,"CAP Needed"," ")</f>
        <v xml:space="preserve"> </v>
      </c>
      <c r="H266" s="193" t="str">
        <f>IF(H265&gt;H263,"CAP Needed"," ")</f>
        <v xml:space="preserve"> </v>
      </c>
      <c r="I266" s="193" t="str">
        <f>IF(I265&gt;I263,"CAP Needed"," ")</f>
        <v xml:space="preserve"> </v>
      </c>
      <c r="J266" s="193" t="str">
        <f t="shared" ref="J266:AC266" si="88">IF(J265&gt;J263,"CAP Needed"," ")</f>
        <v xml:space="preserve"> </v>
      </c>
      <c r="K266" s="193" t="str">
        <f t="shared" si="88"/>
        <v xml:space="preserve"> </v>
      </c>
      <c r="L266" s="193" t="str">
        <f t="shared" si="88"/>
        <v xml:space="preserve"> </v>
      </c>
      <c r="M266" s="193" t="str">
        <f t="shared" si="88"/>
        <v xml:space="preserve"> </v>
      </c>
      <c r="N266" s="193" t="str">
        <f t="shared" si="88"/>
        <v xml:space="preserve"> </v>
      </c>
      <c r="O266" s="193" t="str">
        <f t="shared" si="88"/>
        <v xml:space="preserve"> </v>
      </c>
      <c r="P266" s="193" t="str">
        <f t="shared" si="88"/>
        <v xml:space="preserve"> </v>
      </c>
      <c r="Q266" s="193" t="str">
        <f t="shared" si="88"/>
        <v xml:space="preserve"> </v>
      </c>
      <c r="R266" s="193" t="str">
        <f t="shared" si="88"/>
        <v xml:space="preserve"> </v>
      </c>
      <c r="S266" s="193" t="str">
        <f t="shared" si="88"/>
        <v xml:space="preserve"> </v>
      </c>
      <c r="T266" s="193" t="str">
        <f t="shared" si="88"/>
        <v xml:space="preserve"> </v>
      </c>
      <c r="U266" s="193" t="str">
        <f t="shared" si="88"/>
        <v xml:space="preserve"> </v>
      </c>
      <c r="V266" s="193" t="str">
        <f t="shared" si="88"/>
        <v xml:space="preserve"> </v>
      </c>
      <c r="W266" s="193" t="str">
        <f t="shared" si="88"/>
        <v xml:space="preserve"> </v>
      </c>
      <c r="X266" s="193" t="str">
        <f t="shared" si="88"/>
        <v xml:space="preserve"> </v>
      </c>
      <c r="Y266" s="193" t="str">
        <f t="shared" si="88"/>
        <v xml:space="preserve"> </v>
      </c>
      <c r="Z266" s="193" t="str">
        <f t="shared" si="88"/>
        <v xml:space="preserve"> </v>
      </c>
      <c r="AA266" s="193" t="str">
        <f t="shared" si="88"/>
        <v xml:space="preserve"> </v>
      </c>
      <c r="AB266" s="193" t="str">
        <f t="shared" si="88"/>
        <v xml:space="preserve"> </v>
      </c>
      <c r="AC266" s="193" t="str">
        <f t="shared" si="88"/>
        <v xml:space="preserve"> </v>
      </c>
      <c r="AD266" s="193" t="str">
        <f t="shared" ref="AD266:AH266" si="89">IF(AD265&gt;AD263,"CAP Needed"," ")</f>
        <v xml:space="preserve"> </v>
      </c>
      <c r="AE266" s="193" t="str">
        <f t="shared" si="89"/>
        <v xml:space="preserve"> </v>
      </c>
      <c r="AF266" s="193" t="str">
        <f t="shared" si="89"/>
        <v xml:space="preserve"> </v>
      </c>
      <c r="AG266" s="193" t="str">
        <f t="shared" si="89"/>
        <v xml:space="preserve"> </v>
      </c>
      <c r="AH266" s="193" t="str">
        <f t="shared" si="89"/>
        <v xml:space="preserve"> </v>
      </c>
      <c r="AI266" s="128"/>
    </row>
    <row r="267" spans="2:35" x14ac:dyDescent="0.2">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186"/>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workbookViewId="0"/>
  </sheetViews>
  <sheetFormatPr defaultColWidth="8.7109375" defaultRowHeight="12.75" x14ac:dyDescent="0.2"/>
  <cols>
    <col min="1" max="1" width="31" customWidth="1"/>
    <col min="2" max="2" width="12.140625" customWidth="1"/>
    <col min="3" max="6" width="11.42578125" customWidth="1"/>
    <col min="7" max="31" width="11.42578125" hidden="1" customWidth="1"/>
  </cols>
  <sheetData>
    <row r="1" spans="1:88" ht="29.1" customHeight="1" x14ac:dyDescent="0.2">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row>
    <row r="3" spans="1:88" ht="15" x14ac:dyDescent="0.25">
      <c r="A3" s="240" t="s">
        <v>31</v>
      </c>
    </row>
    <row r="4" spans="1:88" ht="13.5" thickBot="1" x14ac:dyDescent="0.25"/>
    <row r="5" spans="1:88" ht="17.45" customHeight="1" thickBot="1" x14ac:dyDescent="0.25">
      <c r="A5" s="303" t="s">
        <v>9</v>
      </c>
      <c r="B5" s="340">
        <v>1</v>
      </c>
      <c r="C5" s="340">
        <v>2</v>
      </c>
      <c r="D5" s="340">
        <v>3</v>
      </c>
      <c r="E5" s="340">
        <v>4</v>
      </c>
      <c r="F5" s="346">
        <v>5</v>
      </c>
      <c r="G5" s="407">
        <v>6</v>
      </c>
      <c r="H5" s="340">
        <v>7</v>
      </c>
      <c r="I5" s="340">
        <v>8</v>
      </c>
      <c r="J5" s="340">
        <v>9</v>
      </c>
      <c r="K5" s="340">
        <v>10</v>
      </c>
      <c r="L5" s="340">
        <v>11</v>
      </c>
      <c r="M5" s="340">
        <v>12</v>
      </c>
      <c r="N5" s="340">
        <v>13</v>
      </c>
      <c r="O5" s="340">
        <v>14</v>
      </c>
      <c r="P5" s="340">
        <v>15</v>
      </c>
      <c r="Q5" s="340">
        <v>16</v>
      </c>
      <c r="R5" s="340">
        <v>17</v>
      </c>
      <c r="S5" s="340">
        <v>18</v>
      </c>
      <c r="T5" s="340">
        <v>19</v>
      </c>
      <c r="U5" s="340">
        <v>20</v>
      </c>
      <c r="V5" s="340">
        <v>21</v>
      </c>
      <c r="W5" s="340">
        <v>22</v>
      </c>
      <c r="X5" s="340">
        <v>23</v>
      </c>
      <c r="Y5" s="340">
        <v>24</v>
      </c>
      <c r="Z5" s="340">
        <v>25</v>
      </c>
      <c r="AA5" s="340">
        <v>26</v>
      </c>
      <c r="AB5" s="340">
        <v>27</v>
      </c>
      <c r="AC5" s="340">
        <v>28</v>
      </c>
      <c r="AD5" s="340">
        <v>29</v>
      </c>
      <c r="AE5" s="346">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5.95" customHeight="1" x14ac:dyDescent="0.2">
      <c r="A6" s="300" t="s">
        <v>6</v>
      </c>
      <c r="B6" s="341">
        <v>42370</v>
      </c>
      <c r="C6" s="341">
        <v>42736</v>
      </c>
      <c r="D6" s="341">
        <v>43101</v>
      </c>
      <c r="E6" s="341">
        <v>43466</v>
      </c>
      <c r="F6" s="410">
        <v>43831</v>
      </c>
      <c r="G6" s="408"/>
      <c r="H6" s="342"/>
      <c r="I6" s="342"/>
      <c r="J6" s="342"/>
      <c r="K6" s="342"/>
      <c r="L6" s="342"/>
      <c r="M6" s="342"/>
      <c r="N6" s="342"/>
      <c r="O6" s="342"/>
      <c r="P6" s="342"/>
      <c r="Q6" s="342"/>
      <c r="R6" s="342"/>
      <c r="S6" s="342"/>
      <c r="T6" s="342"/>
      <c r="U6" s="342"/>
      <c r="V6" s="342"/>
      <c r="W6" s="342"/>
      <c r="X6" s="342"/>
      <c r="Y6" s="342"/>
      <c r="Z6" s="342"/>
      <c r="AA6" s="342"/>
      <c r="AB6" s="342"/>
      <c r="AC6" s="342"/>
      <c r="AD6" s="342"/>
      <c r="AE6" s="343"/>
    </row>
    <row r="7" spans="1:88" ht="15.95" customHeight="1" thickBot="1" x14ac:dyDescent="0.25">
      <c r="A7" s="301" t="s">
        <v>7</v>
      </c>
      <c r="B7" s="344">
        <v>42735</v>
      </c>
      <c r="C7" s="344">
        <v>43100</v>
      </c>
      <c r="D7" s="344">
        <v>43465</v>
      </c>
      <c r="E7" s="344">
        <v>43830</v>
      </c>
      <c r="F7" s="411">
        <v>44196</v>
      </c>
      <c r="G7" s="409"/>
      <c r="H7" s="302"/>
      <c r="I7" s="302"/>
      <c r="J7" s="302"/>
      <c r="K7" s="302"/>
      <c r="L7" s="302"/>
      <c r="M7" s="302"/>
      <c r="N7" s="302"/>
      <c r="O7" s="302"/>
      <c r="P7" s="302"/>
      <c r="Q7" s="302"/>
      <c r="R7" s="302"/>
      <c r="S7" s="302"/>
      <c r="T7" s="302"/>
      <c r="U7" s="302"/>
      <c r="V7" s="302"/>
      <c r="W7" s="302"/>
      <c r="X7" s="302"/>
      <c r="Y7" s="302"/>
      <c r="Z7" s="302"/>
      <c r="AA7" s="302"/>
      <c r="AB7" s="302"/>
      <c r="AC7" s="302"/>
      <c r="AD7" s="302"/>
      <c r="AE7" s="345"/>
    </row>
    <row r="8" spans="1:88" x14ac:dyDescent="0.2">
      <c r="A8" s="4"/>
    </row>
  </sheetData>
  <sheetProtection algorithmName="SHA-512" hashValue="bigNr6a0WrTZixr66SLAA+k4RjQEIw0ujP6V1pyhzIos6owoh9lm170NmShyFBTLYpju16F7wcddtMZPWVTDxw==" saltValue="eXKgX6/I5YhvpU4mDqZHnA=="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6" activePane="bottomLeft" state="frozen"/>
      <selection pane="bottomLeft" activeCell="A6" sqref="A6"/>
    </sheetView>
  </sheetViews>
  <sheetFormatPr defaultColWidth="8.7109375" defaultRowHeight="12.75" x14ac:dyDescent="0.2"/>
  <cols>
    <col min="1" max="1" width="11.42578125" style="428" customWidth="1"/>
    <col min="2" max="2" width="34.140625" style="429" customWidth="1"/>
    <col min="3" max="3" width="51.85546875" style="430" customWidth="1"/>
    <col min="4" max="4" width="26.140625" style="430" hidden="1" customWidth="1"/>
    <col min="5" max="5" width="5.7109375" style="426" hidden="1" customWidth="1"/>
    <col min="6" max="6" width="6.85546875" style="426" hidden="1" customWidth="1"/>
    <col min="7" max="7" width="14.42578125" style="426" hidden="1" customWidth="1"/>
    <col min="8" max="8" width="22.5703125" style="426" customWidth="1"/>
    <col min="9" max="9" width="20.140625" style="426" customWidth="1"/>
    <col min="10" max="10" width="22.140625" style="426" customWidth="1"/>
    <col min="11" max="11" width="8.85546875" style="426" customWidth="1"/>
    <col min="12" max="12" width="14.140625" style="426" customWidth="1"/>
    <col min="13" max="13" width="8.42578125" style="426" customWidth="1"/>
    <col min="14" max="14" width="11.140625" style="426" customWidth="1"/>
    <col min="15" max="16384" width="8.7109375" style="426"/>
  </cols>
  <sheetData>
    <row r="1" spans="1:14" ht="15" x14ac:dyDescent="0.2">
      <c r="A1" s="424"/>
      <c r="B1" s="424"/>
      <c r="C1" s="425"/>
      <c r="D1" s="425"/>
      <c r="H1" s="49" t="s">
        <v>65</v>
      </c>
      <c r="I1" s="427"/>
      <c r="J1" s="427"/>
      <c r="K1" s="427"/>
      <c r="L1" s="427"/>
      <c r="M1" s="427"/>
      <c r="N1" s="427"/>
    </row>
    <row r="2" spans="1:14" ht="12.6" customHeight="1" x14ac:dyDescent="0.2">
      <c r="H2" s="431"/>
      <c r="I2" s="431"/>
      <c r="J2" s="431"/>
      <c r="K2" s="431"/>
      <c r="L2" s="431"/>
      <c r="M2" s="431"/>
      <c r="N2" s="431"/>
    </row>
    <row r="3" spans="1:14" ht="15" x14ac:dyDescent="0.25">
      <c r="B3" s="432" t="s">
        <v>96</v>
      </c>
      <c r="H3" s="431"/>
      <c r="I3" s="431"/>
      <c r="J3" s="431"/>
      <c r="K3" s="431"/>
      <c r="L3" s="431"/>
      <c r="M3" s="431"/>
      <c r="N3" s="431"/>
    </row>
    <row r="4" spans="1:14" ht="13.5" thickBot="1" x14ac:dyDescent="0.25"/>
    <row r="5" spans="1:14" ht="36.6" customHeight="1" thickBot="1" x14ac:dyDescent="0.25">
      <c r="A5" s="433"/>
      <c r="B5" s="434" t="s">
        <v>97</v>
      </c>
      <c r="C5" s="435" t="s">
        <v>98</v>
      </c>
      <c r="D5" s="435"/>
      <c r="E5" s="434" t="s">
        <v>74</v>
      </c>
      <c r="F5" s="434" t="s">
        <v>72</v>
      </c>
      <c r="G5" s="435" t="s">
        <v>75</v>
      </c>
      <c r="H5" s="435" t="s">
        <v>8</v>
      </c>
      <c r="I5" s="435" t="s">
        <v>69</v>
      </c>
      <c r="J5" s="435" t="s">
        <v>70</v>
      </c>
      <c r="K5" s="434" t="s">
        <v>26</v>
      </c>
      <c r="L5" s="434" t="s">
        <v>6</v>
      </c>
      <c r="M5" s="434" t="s">
        <v>27</v>
      </c>
      <c r="N5" s="436" t="s">
        <v>7</v>
      </c>
    </row>
    <row r="6" spans="1:14" ht="43.5" customHeight="1" x14ac:dyDescent="0.2">
      <c r="A6" s="437"/>
      <c r="B6" s="438" t="s">
        <v>84</v>
      </c>
      <c r="C6" s="439"/>
      <c r="D6" s="439"/>
      <c r="E6" s="440"/>
      <c r="F6" s="440"/>
      <c r="G6" s="440"/>
      <c r="H6" s="441"/>
      <c r="I6" s="441"/>
      <c r="J6" s="441"/>
      <c r="K6" s="441"/>
      <c r="L6" s="441"/>
      <c r="M6" s="441"/>
      <c r="N6" s="442"/>
    </row>
    <row r="7" spans="1:14" x14ac:dyDescent="0.2">
      <c r="A7" s="443"/>
      <c r="B7" s="444"/>
      <c r="D7" s="445"/>
      <c r="E7" s="446"/>
      <c r="F7" s="446"/>
      <c r="G7" s="446"/>
      <c r="H7" s="447"/>
      <c r="I7" s="448"/>
      <c r="J7" s="449" t="s">
        <v>136</v>
      </c>
      <c r="K7" s="450"/>
      <c r="L7" s="451" t="str">
        <f>IF(K7&lt;&gt;"",(LOOKUP(K7,'DY Def'!$A$5:$AE$5,'DY Def'!$A$6:$AE$6)),"")</f>
        <v/>
      </c>
      <c r="M7" s="450"/>
      <c r="N7" s="452" t="str">
        <f>IF(M7&lt;&gt;"",(LOOKUP(M7,'DY Def'!$A$5:$AE$5,'DY Def'!$A$7:$AE$7)),"")</f>
        <v/>
      </c>
    </row>
    <row r="8" spans="1:14" x14ac:dyDescent="0.2">
      <c r="A8" s="443"/>
      <c r="B8" s="444"/>
      <c r="D8" s="445"/>
      <c r="E8" s="446"/>
      <c r="F8" s="446"/>
      <c r="G8" s="446"/>
      <c r="H8" s="447"/>
      <c r="I8" s="448"/>
      <c r="J8" s="449" t="s">
        <v>136</v>
      </c>
      <c r="K8" s="450"/>
      <c r="L8" s="451" t="str">
        <f>IF(K8&lt;&gt;"",(LOOKUP(K8,'DY Def'!$A$5:$AE$5,'DY Def'!$A$6:$AE$6)),"")</f>
        <v/>
      </c>
      <c r="M8" s="450"/>
      <c r="N8" s="452" t="str">
        <f>IF(M8&lt;&gt;"",(LOOKUP(M8,'DY Def'!$A$5:$AE$5,'DY Def'!$A$7:$AE$7)),"")</f>
        <v/>
      </c>
    </row>
    <row r="9" spans="1:14" x14ac:dyDescent="0.2">
      <c r="A9" s="443"/>
      <c r="B9" s="444"/>
      <c r="E9" s="446"/>
      <c r="F9" s="446"/>
      <c r="G9" s="446"/>
      <c r="H9" s="447"/>
      <c r="I9" s="448"/>
      <c r="J9" s="449" t="s">
        <v>136</v>
      </c>
      <c r="K9" s="450"/>
      <c r="L9" s="451" t="str">
        <f>IF(K9&lt;&gt;"",(LOOKUP(K9,'DY Def'!$A$5:$AE$5,'DY Def'!$A$6:$AE$6)),"")</f>
        <v/>
      </c>
      <c r="M9" s="450"/>
      <c r="N9" s="452" t="str">
        <f>IF(M9&lt;&gt;"",(LOOKUP(M9,'DY Def'!$A$5:$AE$5,'DY Def'!$A$7:$AE$7)),"")</f>
        <v/>
      </c>
    </row>
    <row r="10" spans="1:14" x14ac:dyDescent="0.2">
      <c r="A10" s="443"/>
      <c r="B10" s="444"/>
      <c r="E10" s="446"/>
      <c r="F10" s="446"/>
      <c r="G10" s="446"/>
      <c r="H10" s="447"/>
      <c r="I10" s="448"/>
      <c r="J10" s="449" t="s">
        <v>136</v>
      </c>
      <c r="K10" s="450"/>
      <c r="L10" s="451" t="str">
        <f>IF(K10&lt;&gt;"",(LOOKUP(K10,'DY Def'!$A$5:$AE$5,'DY Def'!$A$6:$AE$6)),"")</f>
        <v/>
      </c>
      <c r="M10" s="450"/>
      <c r="N10" s="452" t="str">
        <f>IF(M10&lt;&gt;"",(LOOKUP(M10,'DY Def'!$A$5:$AE$5,'DY Def'!$A$7:$AE$7)),"")</f>
        <v/>
      </c>
    </row>
    <row r="11" spans="1:14" x14ac:dyDescent="0.2">
      <c r="A11" s="443"/>
      <c r="B11" s="444"/>
      <c r="E11" s="446"/>
      <c r="F11" s="446"/>
      <c r="G11" s="446"/>
      <c r="H11" s="447"/>
      <c r="I11" s="448"/>
      <c r="J11" s="449" t="s">
        <v>136</v>
      </c>
      <c r="K11" s="450"/>
      <c r="L11" s="451" t="str">
        <f>IF(K11&lt;&gt;"",(LOOKUP(K11,'DY Def'!$A$5:$AE$5,'DY Def'!$A$6:$AE$6)),"")</f>
        <v/>
      </c>
      <c r="M11" s="450"/>
      <c r="N11" s="452" t="str">
        <f>IF(M11&lt;&gt;"",(LOOKUP(M11,'DY Def'!$A$5:$AE$5,'DY Def'!$A$7:$AE$7)),"")</f>
        <v/>
      </c>
    </row>
    <row r="12" spans="1:14" ht="12.6" customHeight="1" x14ac:dyDescent="0.2">
      <c r="A12" s="443"/>
      <c r="E12" s="449"/>
      <c r="F12" s="449"/>
      <c r="G12" s="449"/>
      <c r="I12" s="448"/>
      <c r="K12" s="450"/>
      <c r="L12" s="451"/>
      <c r="M12" s="450"/>
      <c r="N12" s="452"/>
    </row>
    <row r="13" spans="1:14" ht="12.6" customHeight="1" x14ac:dyDescent="0.2">
      <c r="A13" s="443"/>
      <c r="B13" s="453" t="s">
        <v>46</v>
      </c>
      <c r="E13" s="449"/>
      <c r="F13" s="449"/>
      <c r="G13" s="449"/>
      <c r="I13" s="448"/>
      <c r="K13" s="450"/>
      <c r="L13" s="451"/>
      <c r="M13" s="450"/>
      <c r="N13" s="452"/>
    </row>
    <row r="14" spans="1:14" ht="12.6" customHeight="1" x14ac:dyDescent="0.2">
      <c r="A14" s="443"/>
      <c r="B14" s="444"/>
      <c r="D14" s="445"/>
      <c r="E14" s="446"/>
      <c r="F14" s="446"/>
      <c r="G14" s="446"/>
      <c r="H14" s="449" t="s">
        <v>136</v>
      </c>
      <c r="I14" s="448"/>
      <c r="J14" s="449" t="s">
        <v>136</v>
      </c>
      <c r="K14" s="450"/>
      <c r="L14" s="451" t="str">
        <f>IF(K14&lt;&gt;"",(LOOKUP(K14,'DY Def'!$A$5:$AE$5,'DY Def'!$A$6:$AE$6)),"")</f>
        <v/>
      </c>
      <c r="M14" s="450"/>
      <c r="N14" s="452" t="str">
        <f>IF(M14&lt;&gt;"",(LOOKUP(M14,'DY Def'!$A$5:$AE$5,'DY Def'!$A$7:$AE$7)),"")</f>
        <v/>
      </c>
    </row>
    <row r="15" spans="1:14" ht="12.6" customHeight="1" x14ac:dyDescent="0.2">
      <c r="A15" s="443"/>
      <c r="B15" s="444"/>
      <c r="E15" s="446"/>
      <c r="F15" s="446"/>
      <c r="G15" s="446"/>
      <c r="H15" s="449" t="s">
        <v>136</v>
      </c>
      <c r="I15" s="448"/>
      <c r="J15" s="449" t="s">
        <v>136</v>
      </c>
      <c r="K15" s="450"/>
      <c r="L15" s="451" t="str">
        <f>IF(K15&lt;&gt;"",(LOOKUP(K15,'DY Def'!$A$5:$AE$5,'DY Def'!$A$6:$AE$6)),"")</f>
        <v/>
      </c>
      <c r="M15" s="450"/>
      <c r="N15" s="452" t="str">
        <f>IF(M15&lt;&gt;"",(LOOKUP(M15,'DY Def'!$A$5:$AE$5,'DY Def'!$A$7:$AE$7)),"")</f>
        <v/>
      </c>
    </row>
    <row r="16" spans="1:14" ht="12.6" customHeight="1" x14ac:dyDescent="0.2">
      <c r="A16" s="443"/>
      <c r="B16" s="444"/>
      <c r="E16" s="446"/>
      <c r="F16" s="446"/>
      <c r="G16" s="446"/>
      <c r="H16" s="449" t="s">
        <v>136</v>
      </c>
      <c r="I16" s="448"/>
      <c r="J16" s="449" t="s">
        <v>136</v>
      </c>
      <c r="K16" s="450"/>
      <c r="L16" s="451" t="str">
        <f>IF(K16&lt;&gt;"",(LOOKUP(K16,'DY Def'!$A$5:$AE$5,'DY Def'!$A$6:$AE$6)),"")</f>
        <v/>
      </c>
      <c r="M16" s="450"/>
      <c r="N16" s="452" t="str">
        <f>IF(M16&lt;&gt;"",(LOOKUP(M16,'DY Def'!$A$5:$AE$5,'DY Def'!$A$7:$AE$7)),"")</f>
        <v/>
      </c>
    </row>
    <row r="17" spans="1:14" ht="12.6" customHeight="1" x14ac:dyDescent="0.2">
      <c r="A17" s="443"/>
      <c r="B17" s="444"/>
      <c r="E17" s="446"/>
      <c r="F17" s="446"/>
      <c r="G17" s="446"/>
      <c r="H17" s="449" t="s">
        <v>136</v>
      </c>
      <c r="I17" s="448"/>
      <c r="J17" s="449" t="s">
        <v>136</v>
      </c>
      <c r="K17" s="450"/>
      <c r="L17" s="451" t="str">
        <f>IF(K17&lt;&gt;"",(LOOKUP(K17,'DY Def'!$A$5:$AE$5,'DY Def'!$A$6:$AE$6)),"")</f>
        <v/>
      </c>
      <c r="M17" s="450"/>
      <c r="N17" s="452" t="str">
        <f>IF(M17&lt;&gt;"",(LOOKUP(M17,'DY Def'!$A$5:$AE$5,'DY Def'!$A$7:$AE$7)),"")</f>
        <v/>
      </c>
    </row>
    <row r="18" spans="1:14" ht="12.6" customHeight="1" x14ac:dyDescent="0.2">
      <c r="A18" s="443"/>
      <c r="B18" s="444"/>
      <c r="E18" s="446"/>
      <c r="F18" s="446"/>
      <c r="G18" s="446"/>
      <c r="H18" s="449" t="s">
        <v>136</v>
      </c>
      <c r="I18" s="448"/>
      <c r="J18" s="449" t="s">
        <v>136</v>
      </c>
      <c r="K18" s="450"/>
      <c r="L18" s="451" t="str">
        <f>IF(K18&lt;&gt;"",(LOOKUP(K18,'DY Def'!$A$5:$AE$5,'DY Def'!$A$6:$AE$6)),"")</f>
        <v/>
      </c>
      <c r="M18" s="450"/>
      <c r="N18" s="452" t="str">
        <f>IF(M18&lt;&gt;"",(LOOKUP(M18,'DY Def'!$A$5:$AE$5,'DY Def'!$A$7:$AE$7)),"")</f>
        <v/>
      </c>
    </row>
    <row r="19" spans="1:14" ht="12.6" customHeight="1" x14ac:dyDescent="0.2">
      <c r="A19" s="454"/>
      <c r="E19" s="449"/>
      <c r="F19" s="449"/>
      <c r="G19" s="449"/>
      <c r="I19" s="448"/>
      <c r="K19" s="450"/>
      <c r="L19" s="451"/>
      <c r="M19" s="450"/>
      <c r="N19" s="452"/>
    </row>
    <row r="20" spans="1:14" ht="12.6" customHeight="1" x14ac:dyDescent="0.2">
      <c r="A20" s="443"/>
      <c r="B20" s="453" t="s">
        <v>85</v>
      </c>
      <c r="E20" s="449"/>
      <c r="F20" s="449"/>
      <c r="G20" s="449"/>
      <c r="I20" s="448"/>
      <c r="K20" s="450"/>
      <c r="M20" s="450"/>
      <c r="N20" s="452"/>
    </row>
    <row r="21" spans="1:14" ht="12.6" customHeight="1" x14ac:dyDescent="0.2">
      <c r="A21" s="443"/>
      <c r="B21" s="444"/>
      <c r="D21" s="445"/>
      <c r="E21" s="446"/>
      <c r="F21" s="446"/>
      <c r="G21" s="446"/>
      <c r="H21" s="449" t="s">
        <v>136</v>
      </c>
      <c r="I21" s="448"/>
      <c r="J21" s="449" t="s">
        <v>136</v>
      </c>
      <c r="K21" s="450"/>
      <c r="L21" s="451" t="str">
        <f>IF(K21&lt;&gt;"",(LOOKUP(K21,'DY Def'!$A$5:$AE$5,'DY Def'!$A$6:$AE$6)),"")</f>
        <v/>
      </c>
      <c r="M21" s="450"/>
      <c r="N21" s="452" t="str">
        <f>IF(M21&lt;&gt;"",(LOOKUP(M21,'DY Def'!$A$5:$AE$5,'DY Def'!$A$7:$AE$7)),"")</f>
        <v/>
      </c>
    </row>
    <row r="22" spans="1:14" ht="12.6" customHeight="1" x14ac:dyDescent="0.2">
      <c r="A22" s="443"/>
      <c r="B22" s="444"/>
      <c r="D22" s="445"/>
      <c r="E22" s="446"/>
      <c r="F22" s="446"/>
      <c r="G22" s="446"/>
      <c r="H22" s="449" t="s">
        <v>136</v>
      </c>
      <c r="I22" s="448"/>
      <c r="J22" s="449" t="s">
        <v>136</v>
      </c>
      <c r="K22" s="450"/>
      <c r="L22" s="451" t="str">
        <f>IF(K22&lt;&gt;"",(LOOKUP(K22,'DY Def'!$A$5:$AE$5,'DY Def'!$A$6:$AE$6)),"")</f>
        <v/>
      </c>
      <c r="M22" s="450"/>
      <c r="N22" s="452" t="str">
        <f>IF(M22&lt;&gt;"",(LOOKUP(M22,'DY Def'!$A$5:$AE$5,'DY Def'!$A$7:$AE$7)),"")</f>
        <v/>
      </c>
    </row>
    <row r="23" spans="1:14" ht="12.6" customHeight="1" x14ac:dyDescent="0.2">
      <c r="A23" s="443"/>
      <c r="B23" s="444"/>
      <c r="E23" s="446"/>
      <c r="F23" s="446"/>
      <c r="G23" s="446"/>
      <c r="H23" s="449" t="s">
        <v>136</v>
      </c>
      <c r="I23" s="448"/>
      <c r="J23" s="449" t="s">
        <v>136</v>
      </c>
      <c r="K23" s="450"/>
      <c r="L23" s="451" t="str">
        <f>IF(K23&lt;&gt;"",(LOOKUP(K23,'DY Def'!$A$5:$AE$5,'DY Def'!$A$6:$AE$6)),"")</f>
        <v/>
      </c>
      <c r="M23" s="450"/>
      <c r="N23" s="452" t="str">
        <f>IF(M23&lt;&gt;"",(LOOKUP(M23,'DY Def'!$A$5:$AE$5,'DY Def'!$A$7:$AE$7)),"")</f>
        <v/>
      </c>
    </row>
    <row r="24" spans="1:14" ht="12.6" customHeight="1" x14ac:dyDescent="0.2">
      <c r="A24" s="443"/>
      <c r="B24" s="444"/>
      <c r="E24" s="446"/>
      <c r="F24" s="446"/>
      <c r="G24" s="446"/>
      <c r="H24" s="449" t="s">
        <v>136</v>
      </c>
      <c r="I24" s="448"/>
      <c r="J24" s="449" t="s">
        <v>136</v>
      </c>
      <c r="K24" s="450"/>
      <c r="L24" s="451" t="str">
        <f>IF(K24&lt;&gt;"",(LOOKUP(K24,'DY Def'!$A$5:$AE$5,'DY Def'!$A$6:$AE$6)),"")</f>
        <v/>
      </c>
      <c r="M24" s="450"/>
      <c r="N24" s="452" t="str">
        <f>IF(M24&lt;&gt;"",(LOOKUP(M24,'DY Def'!$A$5:$AE$5,'DY Def'!$A$7:$AE$7)),"")</f>
        <v/>
      </c>
    </row>
    <row r="25" spans="1:14" ht="12.6" customHeight="1" x14ac:dyDescent="0.2">
      <c r="A25" s="443"/>
      <c r="B25" s="444"/>
      <c r="E25" s="446"/>
      <c r="F25" s="446"/>
      <c r="G25" s="446"/>
      <c r="H25" s="449" t="s">
        <v>136</v>
      </c>
      <c r="I25" s="448"/>
      <c r="J25" s="449" t="s">
        <v>136</v>
      </c>
      <c r="K25" s="450"/>
      <c r="L25" s="451" t="str">
        <f>IF(K25&lt;&gt;"",(LOOKUP(K25,'DY Def'!$A$5:$AE$5,'DY Def'!$A$6:$AE$6)),"")</f>
        <v/>
      </c>
      <c r="M25" s="450"/>
      <c r="N25" s="452" t="str">
        <f>IF(M25&lt;&gt;"",(LOOKUP(M25,'DY Def'!$A$5:$AE$5,'DY Def'!$A$7:$AE$7)),"")</f>
        <v/>
      </c>
    </row>
    <row r="26" spans="1:14" ht="12.6" customHeight="1" x14ac:dyDescent="0.2">
      <c r="A26" s="443"/>
      <c r="E26" s="449"/>
      <c r="F26" s="449"/>
      <c r="G26" s="449"/>
      <c r="I26" s="448"/>
      <c r="K26" s="450"/>
      <c r="L26" s="451"/>
      <c r="M26" s="450"/>
      <c r="N26" s="452"/>
    </row>
    <row r="27" spans="1:14" ht="12.6" customHeight="1" x14ac:dyDescent="0.2">
      <c r="A27" s="443"/>
      <c r="B27" s="453" t="s">
        <v>45</v>
      </c>
      <c r="E27" s="449"/>
      <c r="F27" s="449"/>
      <c r="G27" s="449"/>
      <c r="I27" s="448"/>
      <c r="K27" s="450"/>
      <c r="L27" s="451"/>
      <c r="M27" s="450"/>
      <c r="N27" s="452"/>
    </row>
    <row r="28" spans="1:14" x14ac:dyDescent="0.2">
      <c r="A28" s="443"/>
      <c r="B28" s="455"/>
      <c r="D28" s="445"/>
      <c r="E28" s="449"/>
      <c r="F28" s="449"/>
      <c r="G28" s="449"/>
      <c r="H28" s="449" t="s">
        <v>136</v>
      </c>
      <c r="I28" s="448"/>
      <c r="J28" s="449" t="s">
        <v>136</v>
      </c>
      <c r="K28" s="450"/>
      <c r="L28" s="451" t="str">
        <f>IF(K28&lt;&gt;"",(LOOKUP(K28,'DY Def'!$A$5:$AE$5,'DY Def'!$A$6:$AE$6)),"")</f>
        <v/>
      </c>
      <c r="M28" s="450"/>
      <c r="N28" s="452" t="str">
        <f>IF(M28&lt;&gt;"",(LOOKUP(M28,'DY Def'!$A$5:$AE$5,'DY Def'!$A$7:$AE$7)),"")</f>
        <v/>
      </c>
    </row>
    <row r="29" spans="1:14" ht="12.6" customHeight="1" x14ac:dyDescent="0.2">
      <c r="A29" s="443"/>
      <c r="B29" s="455"/>
      <c r="D29" s="445"/>
      <c r="E29" s="449"/>
      <c r="F29" s="449"/>
      <c r="G29" s="449"/>
      <c r="H29" s="449" t="s">
        <v>136</v>
      </c>
      <c r="I29" s="448"/>
      <c r="J29" s="449" t="s">
        <v>136</v>
      </c>
      <c r="K29" s="450"/>
      <c r="L29" s="451" t="str">
        <f>IF(K29&lt;&gt;"",(LOOKUP(K29,'DY Def'!$A$5:$AE$5,'DY Def'!$A$6:$AE$6)),"")</f>
        <v/>
      </c>
      <c r="M29" s="450"/>
      <c r="N29" s="452" t="str">
        <f>IF(M29&lt;&gt;"",(LOOKUP(M29,'DY Def'!$A$5:$AE$5,'DY Def'!$A$7:$AE$7)),"")</f>
        <v/>
      </c>
    </row>
    <row r="30" spans="1:14" ht="12.6" customHeight="1" x14ac:dyDescent="0.2">
      <c r="A30" s="443"/>
      <c r="B30" s="455"/>
      <c r="E30" s="449"/>
      <c r="F30" s="449"/>
      <c r="G30" s="449"/>
      <c r="H30" s="449" t="s">
        <v>136</v>
      </c>
      <c r="I30" s="448"/>
      <c r="J30" s="449" t="s">
        <v>136</v>
      </c>
      <c r="K30" s="450"/>
      <c r="L30" s="451" t="str">
        <f>IF(K30&lt;&gt;"",(LOOKUP(K30,'DY Def'!$A$5:$AE$5,'DY Def'!$A$6:$AE$6)),"")</f>
        <v/>
      </c>
      <c r="M30" s="450"/>
      <c r="N30" s="452" t="str">
        <f>IF(M30&lt;&gt;"",(LOOKUP(M30,'DY Def'!$A$5:$AE$5,'DY Def'!$A$7:$AE$7)),"")</f>
        <v/>
      </c>
    </row>
    <row r="31" spans="1:14" ht="12.6" customHeight="1" x14ac:dyDescent="0.2">
      <c r="A31" s="443"/>
      <c r="B31" s="455"/>
      <c r="E31" s="449"/>
      <c r="F31" s="449"/>
      <c r="G31" s="449"/>
      <c r="H31" s="449" t="s">
        <v>136</v>
      </c>
      <c r="I31" s="448"/>
      <c r="J31" s="449" t="s">
        <v>136</v>
      </c>
      <c r="K31" s="450"/>
      <c r="L31" s="451" t="str">
        <f>IF(K31&lt;&gt;"",(LOOKUP(K31,'DY Def'!$A$5:$AE$5,'DY Def'!$A$6:$AE$6)),"")</f>
        <v/>
      </c>
      <c r="M31" s="450"/>
      <c r="N31" s="452" t="str">
        <f>IF(M31&lt;&gt;"",(LOOKUP(M31,'DY Def'!$A$5:$AE$5,'DY Def'!$A$7:$AE$7)),"")</f>
        <v/>
      </c>
    </row>
    <row r="32" spans="1:14" ht="12.6" customHeight="1" x14ac:dyDescent="0.2">
      <c r="A32" s="443"/>
      <c r="B32" s="455"/>
      <c r="E32" s="449"/>
      <c r="F32" s="449"/>
      <c r="G32" s="449"/>
      <c r="H32" s="449" t="s">
        <v>136</v>
      </c>
      <c r="I32" s="448"/>
      <c r="J32" s="449" t="s">
        <v>136</v>
      </c>
      <c r="K32" s="450"/>
      <c r="L32" s="451" t="str">
        <f>IF(K32&lt;&gt;"",(LOOKUP(K32,'DY Def'!$A$5:$AE$5,'DY Def'!$A$6:$AE$6)),"")</f>
        <v/>
      </c>
      <c r="M32" s="450"/>
      <c r="N32" s="452" t="str">
        <f>IF(M32&lt;&gt;"",(LOOKUP(M32,'DY Def'!$A$5:$AE$5,'DY Def'!$A$7:$AE$7)),"")</f>
        <v/>
      </c>
    </row>
    <row r="33" spans="1:14" ht="12.6" customHeight="1" x14ac:dyDescent="0.2">
      <c r="A33" s="443"/>
      <c r="E33" s="449"/>
      <c r="F33" s="449"/>
      <c r="G33" s="449"/>
      <c r="I33" s="448"/>
      <c r="K33" s="450"/>
      <c r="L33" s="451"/>
      <c r="M33" s="450"/>
      <c r="N33" s="452"/>
    </row>
    <row r="34" spans="1:14" ht="12.6" customHeight="1" x14ac:dyDescent="0.2">
      <c r="A34" s="443"/>
      <c r="B34" s="453" t="s">
        <v>44</v>
      </c>
      <c r="E34" s="449"/>
      <c r="F34" s="449"/>
      <c r="G34" s="449"/>
      <c r="I34" s="448"/>
      <c r="K34" s="450"/>
      <c r="L34" s="451"/>
      <c r="M34" s="450"/>
      <c r="N34" s="452"/>
    </row>
    <row r="35" spans="1:14" x14ac:dyDescent="0.2">
      <c r="A35" s="443"/>
      <c r="B35" s="455"/>
      <c r="E35" s="449"/>
      <c r="F35" s="449"/>
      <c r="G35" s="449"/>
      <c r="H35" s="449" t="s">
        <v>136</v>
      </c>
      <c r="I35" s="448"/>
      <c r="J35" s="449" t="s">
        <v>136</v>
      </c>
      <c r="K35" s="450"/>
      <c r="L35" s="451" t="str">
        <f>IF(K35&lt;&gt;"",(LOOKUP(K35,'DY Def'!$A$5:$AE$5,'DY Def'!$A$6:$AE$6)),"")</f>
        <v/>
      </c>
      <c r="M35" s="450"/>
      <c r="N35" s="452" t="str">
        <f>IF(M35&lt;&gt;"",(LOOKUP(M35,'DY Def'!$A$5:$AE$5,'DY Def'!$A$7:$AE$7)),"")</f>
        <v/>
      </c>
    </row>
    <row r="36" spans="1:14" x14ac:dyDescent="0.2">
      <c r="A36" s="443"/>
      <c r="B36" s="455"/>
      <c r="E36" s="449"/>
      <c r="F36" s="449"/>
      <c r="G36" s="449"/>
      <c r="H36" s="449" t="s">
        <v>136</v>
      </c>
      <c r="I36" s="448"/>
      <c r="J36" s="449" t="s">
        <v>136</v>
      </c>
      <c r="K36" s="450"/>
      <c r="L36" s="451" t="str">
        <f>IF(K36&lt;&gt;"",(LOOKUP(K36,'DY Def'!$A$5:$AE$5,'DY Def'!$A$6:$AE$6)),"")</f>
        <v/>
      </c>
      <c r="M36" s="450"/>
      <c r="N36" s="452" t="str">
        <f>IF(M36&lt;&gt;"",(LOOKUP(M36,'DY Def'!$A$5:$AE$5,'DY Def'!$A$7:$AE$7)),"")</f>
        <v/>
      </c>
    </row>
    <row r="37" spans="1:14" x14ac:dyDescent="0.2">
      <c r="A37" s="443"/>
      <c r="B37" s="455"/>
      <c r="E37" s="449"/>
      <c r="F37" s="449"/>
      <c r="G37" s="449"/>
      <c r="H37" s="449" t="s">
        <v>136</v>
      </c>
      <c r="I37" s="448"/>
      <c r="J37" s="449" t="s">
        <v>136</v>
      </c>
      <c r="K37" s="450"/>
      <c r="L37" s="451" t="str">
        <f>IF(K37&lt;&gt;"",(LOOKUP(K37,'DY Def'!$A$5:$AE$5,'DY Def'!$A$6:$AE$6)),"")</f>
        <v/>
      </c>
      <c r="M37" s="450"/>
      <c r="N37" s="452" t="str">
        <f>IF(M37&lt;&gt;"",(LOOKUP(M37,'DY Def'!$A$5:$AE$5,'DY Def'!$A$7:$AE$7)),"")</f>
        <v/>
      </c>
    </row>
    <row r="38" spans="1:14" x14ac:dyDescent="0.2">
      <c r="A38" s="443"/>
      <c r="B38" s="455"/>
      <c r="E38" s="449"/>
      <c r="F38" s="449"/>
      <c r="G38" s="449"/>
      <c r="H38" s="449" t="s">
        <v>136</v>
      </c>
      <c r="I38" s="448"/>
      <c r="J38" s="449" t="s">
        <v>136</v>
      </c>
      <c r="K38" s="450"/>
      <c r="L38" s="451" t="str">
        <f>IF(K38&lt;&gt;"",(LOOKUP(K38,'DY Def'!$A$5:$AE$5,'DY Def'!$A$6:$AE$6)),"")</f>
        <v/>
      </c>
      <c r="M38" s="450"/>
      <c r="N38" s="452" t="str">
        <f>IF(M38&lt;&gt;"",(LOOKUP(M38,'DY Def'!$A$5:$AE$5,'DY Def'!$A$7:$AE$7)),"")</f>
        <v/>
      </c>
    </row>
    <row r="39" spans="1:14" x14ac:dyDescent="0.2">
      <c r="A39" s="443"/>
      <c r="B39" s="455"/>
      <c r="E39" s="449"/>
      <c r="F39" s="449"/>
      <c r="G39" s="449"/>
      <c r="H39" s="449" t="s">
        <v>136</v>
      </c>
      <c r="I39" s="448"/>
      <c r="J39" s="449" t="s">
        <v>136</v>
      </c>
      <c r="K39" s="450"/>
      <c r="L39" s="451" t="str">
        <f>IF(K39&lt;&gt;"",(LOOKUP(K39,'DY Def'!$A$5:$AE$5,'DY Def'!$A$6:$AE$6)),"")</f>
        <v/>
      </c>
      <c r="M39" s="450"/>
      <c r="N39" s="452" t="str">
        <f>IF(M39&lt;&gt;"",(LOOKUP(M39,'DY Def'!$A$5:$AE$5,'DY Def'!$A$7:$AE$7)),"")</f>
        <v/>
      </c>
    </row>
    <row r="40" spans="1:14" x14ac:dyDescent="0.2">
      <c r="A40" s="443"/>
      <c r="E40" s="449"/>
      <c r="F40" s="449"/>
      <c r="G40" s="449"/>
      <c r="I40" s="448"/>
      <c r="K40" s="450"/>
      <c r="L40" s="451"/>
      <c r="M40" s="450"/>
      <c r="N40" s="452"/>
    </row>
    <row r="41" spans="1:14" x14ac:dyDescent="0.2">
      <c r="A41" s="454"/>
      <c r="B41" s="453" t="s">
        <v>43</v>
      </c>
      <c r="E41" s="449"/>
      <c r="F41" s="449"/>
      <c r="G41" s="449"/>
      <c r="I41" s="448"/>
      <c r="J41" s="456" t="s">
        <v>92</v>
      </c>
      <c r="K41" s="450"/>
      <c r="L41" s="451"/>
      <c r="M41" s="450"/>
      <c r="N41" s="452"/>
    </row>
    <row r="42" spans="1:14" ht="76.5" x14ac:dyDescent="0.2">
      <c r="A42" s="443">
        <v>1</v>
      </c>
      <c r="B42" s="444" t="s">
        <v>190</v>
      </c>
      <c r="C42" s="430" t="s">
        <v>191</v>
      </c>
      <c r="D42" s="445"/>
      <c r="E42" s="446" t="s">
        <v>38</v>
      </c>
      <c r="F42" s="446" t="s">
        <v>38</v>
      </c>
      <c r="G42" s="446" t="s">
        <v>40</v>
      </c>
      <c r="H42" s="449" t="s">
        <v>136</v>
      </c>
      <c r="I42" s="448" t="s">
        <v>39</v>
      </c>
      <c r="J42" s="426" t="s">
        <v>38</v>
      </c>
      <c r="K42" s="450">
        <v>1</v>
      </c>
      <c r="L42" s="451">
        <f>IF(K42&lt;&gt;"",(LOOKUP(K42,'DY Def'!$A$5:$AE$5,'DY Def'!$A$6:$AE$6)),"")</f>
        <v>42370</v>
      </c>
      <c r="M42" s="450">
        <v>5</v>
      </c>
      <c r="N42" s="452">
        <f>IF(M42&lt;&gt;"",(LOOKUP(M42,'DY Def'!$A$5:$AE$5,'DY Def'!$A$7:$AE$7)),"")</f>
        <v>44196</v>
      </c>
    </row>
    <row r="43" spans="1:14" x14ac:dyDescent="0.2">
      <c r="A43" s="443"/>
      <c r="B43" s="444"/>
      <c r="E43" s="446"/>
      <c r="F43" s="446"/>
      <c r="G43" s="446"/>
      <c r="H43" s="449" t="s">
        <v>136</v>
      </c>
      <c r="I43" s="448"/>
      <c r="K43" s="450"/>
      <c r="L43" s="451" t="str">
        <f>IF(K43&lt;&gt;"",(LOOKUP(K43,'DY Def'!$A$5:$AE$5,'DY Def'!$A$6:$AE$6)),"")</f>
        <v/>
      </c>
      <c r="M43" s="450"/>
      <c r="N43" s="452" t="str">
        <f>IF(M43&lt;&gt;"",(LOOKUP(M43,'DY Def'!$A$5:$AE$5,'DY Def'!$A$7:$AE$7)),"")</f>
        <v/>
      </c>
    </row>
    <row r="44" spans="1:14" x14ac:dyDescent="0.2">
      <c r="A44" s="443"/>
      <c r="B44" s="444"/>
      <c r="E44" s="446"/>
      <c r="F44" s="446"/>
      <c r="G44" s="446"/>
      <c r="H44" s="449" t="s">
        <v>136</v>
      </c>
      <c r="I44" s="448"/>
      <c r="K44" s="450"/>
      <c r="L44" s="451" t="str">
        <f>IF(K44&lt;&gt;"",(LOOKUP(K44,'DY Def'!$A$5:$AE$5,'DY Def'!$A$6:$AE$6)),"")</f>
        <v/>
      </c>
      <c r="M44" s="450"/>
      <c r="N44" s="452" t="str">
        <f>IF(M44&lt;&gt;"",(LOOKUP(M44,'DY Def'!$A$5:$AE$5,'DY Def'!$A$7:$AE$7)),"")</f>
        <v/>
      </c>
    </row>
    <row r="45" spans="1:14" x14ac:dyDescent="0.2">
      <c r="A45" s="443"/>
      <c r="B45" s="457"/>
      <c r="C45" s="457"/>
      <c r="D45" s="457"/>
      <c r="E45" s="449"/>
      <c r="F45" s="449"/>
      <c r="G45" s="449"/>
      <c r="H45" s="449"/>
      <c r="I45" s="448"/>
      <c r="K45" s="450"/>
      <c r="L45" s="451"/>
      <c r="M45" s="450"/>
      <c r="N45" s="452"/>
    </row>
    <row r="46" spans="1:14" x14ac:dyDescent="0.2">
      <c r="A46" s="454"/>
      <c r="B46" s="453" t="s">
        <v>42</v>
      </c>
      <c r="E46" s="449"/>
      <c r="F46" s="449"/>
      <c r="G46" s="449"/>
      <c r="I46" s="448"/>
      <c r="K46" s="450"/>
      <c r="L46" s="451"/>
      <c r="M46" s="450"/>
      <c r="N46" s="452"/>
    </row>
    <row r="47" spans="1:14" x14ac:dyDescent="0.2">
      <c r="A47" s="443"/>
      <c r="B47" s="444"/>
      <c r="D47" s="445"/>
      <c r="E47" s="446"/>
      <c r="F47" s="446"/>
      <c r="G47" s="446"/>
      <c r="H47" s="449" t="s">
        <v>136</v>
      </c>
      <c r="I47" s="448"/>
      <c r="K47" s="450"/>
      <c r="L47" s="451" t="str">
        <f>IF(K47&lt;&gt;"",(LOOKUP(K47,'DY Def'!$A$5:$AE$5,'DY Def'!$A$6:$AE$6)),"")</f>
        <v/>
      </c>
      <c r="M47" s="450"/>
      <c r="N47" s="452" t="str">
        <f>IF(M47&lt;&gt;"",(LOOKUP(M47,'DY Def'!$A$5:$AE$5,'DY Def'!$A$7:$AE$7)),"")</f>
        <v/>
      </c>
    </row>
    <row r="48" spans="1:14" x14ac:dyDescent="0.2">
      <c r="A48" s="443"/>
      <c r="B48" s="444"/>
      <c r="E48" s="446"/>
      <c r="F48" s="446"/>
      <c r="G48" s="446"/>
      <c r="H48" s="449" t="s">
        <v>136</v>
      </c>
      <c r="I48" s="448"/>
      <c r="K48" s="450"/>
      <c r="L48" s="451" t="str">
        <f>IF(K48&lt;&gt;"",(LOOKUP(K48,'DY Def'!$A$5:$AE$5,'DY Def'!$A$6:$AE$6)),"")</f>
        <v/>
      </c>
      <c r="M48" s="450"/>
      <c r="N48" s="452" t="str">
        <f>IF(M48&lt;&gt;"",(LOOKUP(M48,'DY Def'!$A$5:$AE$5,'DY Def'!$A$7:$AE$7)),"")</f>
        <v/>
      </c>
    </row>
    <row r="49" spans="1:14" x14ac:dyDescent="0.2">
      <c r="A49" s="443"/>
      <c r="B49" s="444"/>
      <c r="E49" s="446"/>
      <c r="F49" s="446"/>
      <c r="G49" s="446"/>
      <c r="H49" s="449" t="s">
        <v>136</v>
      </c>
      <c r="I49" s="448"/>
      <c r="K49" s="450"/>
      <c r="L49" s="451" t="str">
        <f>IF(K49&lt;&gt;"",(LOOKUP(K49,'DY Def'!$A$5:$AE$5,'DY Def'!$A$6:$AE$6)),"")</f>
        <v/>
      </c>
      <c r="M49" s="450"/>
      <c r="N49" s="452" t="str">
        <f>IF(M49&lt;&gt;"",(LOOKUP(M49,'DY Def'!$A$5:$AE$5,'DY Def'!$A$7:$AE$7)),"")</f>
        <v/>
      </c>
    </row>
    <row r="50" spans="1:14" x14ac:dyDescent="0.2">
      <c r="A50" s="443"/>
      <c r="E50" s="449"/>
      <c r="F50" s="449"/>
      <c r="G50" s="449"/>
      <c r="I50" s="448"/>
      <c r="K50" s="450"/>
      <c r="L50" s="451"/>
      <c r="M50" s="450"/>
      <c r="N50" s="452"/>
    </row>
    <row r="51" spans="1:14" x14ac:dyDescent="0.2">
      <c r="A51" s="454"/>
      <c r="B51" s="453" t="s">
        <v>80</v>
      </c>
      <c r="E51" s="449"/>
      <c r="F51" s="449"/>
      <c r="G51" s="449"/>
      <c r="I51" s="448"/>
      <c r="J51" s="456" t="s">
        <v>93</v>
      </c>
      <c r="K51" s="450"/>
      <c r="L51" s="451"/>
      <c r="M51" s="450"/>
      <c r="N51" s="452"/>
    </row>
    <row r="52" spans="1:14" x14ac:dyDescent="0.2">
      <c r="A52" s="443"/>
      <c r="B52" s="444"/>
      <c r="E52" s="446"/>
      <c r="F52" s="446"/>
      <c r="G52" s="446"/>
      <c r="H52" s="449" t="s">
        <v>136</v>
      </c>
      <c r="I52" s="448"/>
      <c r="K52" s="450"/>
      <c r="L52" s="451" t="str">
        <f>IF(K52&lt;&gt;"",(LOOKUP(K52,'DY Def'!$A$5:$AE$5,'DY Def'!$A$6:$AE$6)),"")</f>
        <v/>
      </c>
      <c r="M52" s="450"/>
      <c r="N52" s="452" t="str">
        <f>IF(M52&lt;&gt;"",(LOOKUP(M52,'DY Def'!$A$5:$AE$5,'DY Def'!$A$7:$AE$7)),"")</f>
        <v/>
      </c>
    </row>
    <row r="53" spans="1:14" x14ac:dyDescent="0.2">
      <c r="A53" s="443"/>
      <c r="B53" s="444"/>
      <c r="E53" s="446"/>
      <c r="F53" s="446"/>
      <c r="G53" s="446"/>
      <c r="H53" s="449" t="s">
        <v>136</v>
      </c>
      <c r="I53" s="448"/>
      <c r="K53" s="450"/>
      <c r="L53" s="451" t="str">
        <f>IF(K53&lt;&gt;"",(LOOKUP(K53,'DY Def'!$A$5:$AE$5,'DY Def'!$A$6:$AE$6)),"")</f>
        <v/>
      </c>
      <c r="M53" s="450"/>
      <c r="N53" s="452" t="str">
        <f>IF(M53&lt;&gt;"",(LOOKUP(M53,'DY Def'!$A$5:$AE$5,'DY Def'!$A$7:$AE$7)),"")</f>
        <v/>
      </c>
    </row>
    <row r="54" spans="1:14" x14ac:dyDescent="0.2">
      <c r="A54" s="443"/>
      <c r="B54" s="444"/>
      <c r="E54" s="446"/>
      <c r="F54" s="446"/>
      <c r="G54" s="446"/>
      <c r="H54" s="449" t="s">
        <v>136</v>
      </c>
      <c r="I54" s="448"/>
      <c r="K54" s="450"/>
      <c r="L54" s="451" t="str">
        <f>IF(K54&lt;&gt;"",(LOOKUP(K54,'DY Def'!$A$5:$AE$5,'DY Def'!$A$6:$AE$6)),"")</f>
        <v/>
      </c>
      <c r="M54" s="450"/>
      <c r="N54" s="452" t="str">
        <f>IF(M54&lt;&gt;"",(LOOKUP(M54,'DY Def'!$A$5:$AE$5,'DY Def'!$A$7:$AE$7)),"")</f>
        <v/>
      </c>
    </row>
    <row r="55" spans="1:14" x14ac:dyDescent="0.2">
      <c r="A55" s="454"/>
      <c r="E55" s="449"/>
      <c r="F55" s="449"/>
      <c r="G55" s="449"/>
      <c r="I55" s="448"/>
      <c r="K55" s="450"/>
      <c r="L55" s="451"/>
      <c r="M55" s="450"/>
      <c r="N55" s="452"/>
    </row>
    <row r="56" spans="1:14" x14ac:dyDescent="0.2">
      <c r="A56" s="443"/>
      <c r="B56" s="453" t="s">
        <v>81</v>
      </c>
      <c r="I56" s="448"/>
      <c r="K56" s="450"/>
      <c r="L56" s="451"/>
      <c r="M56" s="450"/>
      <c r="N56" s="452"/>
    </row>
    <row r="57" spans="1:14" x14ac:dyDescent="0.2">
      <c r="A57" s="443"/>
      <c r="B57" s="444"/>
      <c r="D57" s="445"/>
      <c r="E57" s="446"/>
      <c r="F57" s="446"/>
      <c r="G57" s="446"/>
      <c r="H57" s="449" t="s">
        <v>136</v>
      </c>
      <c r="I57" s="448"/>
      <c r="K57" s="450"/>
      <c r="L57" s="451" t="str">
        <f>IF(K57&lt;&gt;"",(LOOKUP(K57,'DY Def'!$A$5:$AE$5,'DY Def'!$A$6:$AE$6)),"")</f>
        <v/>
      </c>
      <c r="M57" s="450"/>
      <c r="N57" s="452" t="str">
        <f>IF(M57&lt;&gt;"",(LOOKUP(M57,'DY Def'!$A$5:$AE$5,'DY Def'!$A$7:$AE$7)),"")</f>
        <v/>
      </c>
    </row>
    <row r="58" spans="1:14" x14ac:dyDescent="0.2">
      <c r="A58" s="443"/>
      <c r="B58" s="444"/>
      <c r="E58" s="446"/>
      <c r="F58" s="446"/>
      <c r="G58" s="446"/>
      <c r="H58" s="449" t="s">
        <v>136</v>
      </c>
      <c r="I58" s="448"/>
      <c r="K58" s="450"/>
      <c r="L58" s="451" t="str">
        <f>IF(K58&lt;&gt;"",(LOOKUP(K58,'DY Def'!$A$5:$AE$5,'DY Def'!$A$6:$AE$6)),"")</f>
        <v/>
      </c>
      <c r="M58" s="450"/>
      <c r="N58" s="452" t="str">
        <f>IF(M58&lt;&gt;"",(LOOKUP(M58,'DY Def'!$A$5:$AE$5,'DY Def'!$A$7:$AE$7)),"")</f>
        <v/>
      </c>
    </row>
    <row r="59" spans="1:14" x14ac:dyDescent="0.2">
      <c r="A59" s="443"/>
      <c r="B59" s="444"/>
      <c r="E59" s="446"/>
      <c r="F59" s="446"/>
      <c r="G59" s="446"/>
      <c r="H59" s="449" t="s">
        <v>136</v>
      </c>
      <c r="I59" s="448"/>
      <c r="K59" s="450"/>
      <c r="L59" s="451" t="str">
        <f>IF(K59&lt;&gt;"",(LOOKUP(K59,'DY Def'!$A$5:$AE$5,'DY Def'!$A$6:$AE$6)),"")</f>
        <v/>
      </c>
      <c r="M59" s="450"/>
      <c r="N59" s="452" t="str">
        <f>IF(M59&lt;&gt;"",(LOOKUP(M59,'DY Def'!$A$5:$AE$5,'DY Def'!$A$7:$AE$7)),"")</f>
        <v/>
      </c>
    </row>
    <row r="60" spans="1:14" x14ac:dyDescent="0.2">
      <c r="A60" s="443"/>
      <c r="E60" s="449"/>
      <c r="F60" s="449"/>
      <c r="G60" s="449"/>
      <c r="I60" s="448"/>
      <c r="K60" s="450"/>
      <c r="L60" s="451"/>
      <c r="M60" s="450"/>
      <c r="N60" s="452" t="str">
        <f>IF(M60&lt;&gt;"",(LOOKUP(M60,'DY Def'!$A$5:$AE$5,'DY Def'!$A$7:$AE$7)),"")</f>
        <v/>
      </c>
    </row>
    <row r="61" spans="1:14" x14ac:dyDescent="0.2">
      <c r="A61" s="454"/>
      <c r="B61" s="453" t="s">
        <v>76</v>
      </c>
      <c r="E61" s="449"/>
      <c r="F61" s="449"/>
      <c r="G61" s="449"/>
      <c r="I61" s="448"/>
      <c r="K61" s="450"/>
      <c r="L61" s="451"/>
      <c r="M61" s="450"/>
      <c r="N61" s="452" t="str">
        <f>IF(M61&lt;&gt;"",(LOOKUP(M61,'DY Def'!$A$5:$AE$5,'DY Def'!$A$7:$AE$7)),"")</f>
        <v/>
      </c>
    </row>
    <row r="62" spans="1:14" ht="13.5" thickBot="1" x14ac:dyDescent="0.25">
      <c r="A62" s="458"/>
      <c r="B62" s="459"/>
      <c r="C62" s="460"/>
      <c r="D62" s="460"/>
      <c r="E62" s="461"/>
      <c r="F62" s="461"/>
      <c r="G62" s="460"/>
      <c r="H62" s="461"/>
      <c r="I62" s="462"/>
      <c r="J62" s="463"/>
      <c r="K62" s="464"/>
      <c r="L62" s="465"/>
      <c r="M62" s="464"/>
      <c r="N62" s="466" t="str">
        <f>IF(M62&lt;&gt;"",(LOOKUP(M62,'DY Def'!$A$5:$AE$5,'DY Def'!$A$7:$AE$7)),"")</f>
        <v/>
      </c>
    </row>
    <row r="63" spans="1:14" x14ac:dyDescent="0.2">
      <c r="E63" s="449"/>
      <c r="F63" s="449"/>
      <c r="I63" s="448"/>
      <c r="K63" s="450"/>
      <c r="L63" s="451"/>
      <c r="M63" s="450"/>
      <c r="N63" s="451" t="str">
        <f>IF(M63&lt;&gt;"",(LOOKUP(M63,'DY Def'!$A$5:$AE$5,'DY Def'!$A$7:$AE$7)),"")</f>
        <v/>
      </c>
    </row>
    <row r="64" spans="1:14" x14ac:dyDescent="0.2">
      <c r="E64" s="449"/>
      <c r="F64" s="449"/>
      <c r="K64" s="450"/>
      <c r="L64" s="451"/>
      <c r="M64" s="450"/>
      <c r="N64" s="451" t="str">
        <f>IF(M64&lt;&gt;"",(LOOKUP(M64,'DY Def'!$A$5:$AE$5,'DY Def'!$A$7:$AE$7)),"")</f>
        <v/>
      </c>
    </row>
    <row r="65" spans="1:14" x14ac:dyDescent="0.2">
      <c r="A65" s="426"/>
      <c r="B65" s="426"/>
      <c r="C65" s="426"/>
      <c r="D65" s="426"/>
      <c r="K65" s="450"/>
      <c r="L65" s="451"/>
      <c r="M65" s="450"/>
      <c r="N65" s="451" t="str">
        <f>IF(M65&lt;&gt;"",(LOOKUP(M65,'DY Def'!$A$5:$AE$5,'DY Def'!$A$7:$AE$7)),"")</f>
        <v/>
      </c>
    </row>
    <row r="66" spans="1:14" x14ac:dyDescent="0.2">
      <c r="A66" s="426"/>
      <c r="B66" s="426"/>
      <c r="C66" s="426"/>
      <c r="D66" s="426"/>
      <c r="K66" s="450"/>
      <c r="L66" s="451"/>
      <c r="M66" s="450"/>
      <c r="N66" s="451" t="str">
        <f>IF(M66&lt;&gt;"",(LOOKUP(M66,'DY Def'!$A$5:$AE$5,'DY Def'!$A$7:$AE$7)),"")</f>
        <v/>
      </c>
    </row>
    <row r="67" spans="1:14" x14ac:dyDescent="0.2">
      <c r="A67" s="426"/>
      <c r="B67" s="426"/>
      <c r="C67" s="426"/>
      <c r="D67" s="426"/>
      <c r="K67" s="450"/>
      <c r="L67" s="451"/>
      <c r="M67" s="450"/>
      <c r="N67" s="451" t="str">
        <f>IF(M67&lt;&gt;"",(LOOKUP(M67,'DY Def'!$A$5:$AE$5,'DY Def'!$A$7:$AE$7)),"")</f>
        <v/>
      </c>
    </row>
    <row r="68" spans="1:14" x14ac:dyDescent="0.2">
      <c r="A68" s="426"/>
      <c r="B68" s="426"/>
      <c r="C68" s="426"/>
      <c r="D68" s="426"/>
      <c r="K68" s="450"/>
      <c r="L68" s="451"/>
      <c r="M68" s="450"/>
      <c r="N68" s="451" t="str">
        <f>IF(M68&lt;&gt;"",(LOOKUP(M68,'DY Def'!$A$5:$AE$5,'DY Def'!$A$7:$AE$7)),"")</f>
        <v/>
      </c>
    </row>
    <row r="69" spans="1:14" x14ac:dyDescent="0.2">
      <c r="A69" s="426"/>
      <c r="B69" s="426"/>
      <c r="C69" s="426"/>
      <c r="D69" s="426"/>
      <c r="K69" s="450"/>
      <c r="L69" s="451"/>
      <c r="M69" s="450"/>
      <c r="N69" s="451" t="str">
        <f>IF(M69&lt;&gt;"",(LOOKUP(M69,'DY Def'!$A$5:$AE$5,'DY Def'!$A$7:$AE$7)),"")</f>
        <v/>
      </c>
    </row>
    <row r="70" spans="1:14" x14ac:dyDescent="0.2">
      <c r="A70" s="426"/>
      <c r="B70" s="426"/>
      <c r="C70" s="426"/>
      <c r="D70" s="426"/>
      <c r="K70" s="450"/>
      <c r="L70" s="451"/>
      <c r="M70" s="450"/>
      <c r="N70" s="451" t="str">
        <f>IF(M70&lt;&gt;"",(LOOKUP(M70,'DY Def'!$A$5:$AE$5,'DY Def'!$A$7:$AE$7)),"")</f>
        <v/>
      </c>
    </row>
    <row r="71" spans="1:14" x14ac:dyDescent="0.2">
      <c r="A71" s="426"/>
      <c r="B71" s="426"/>
      <c r="C71" s="426"/>
      <c r="D71" s="426"/>
      <c r="K71" s="450"/>
      <c r="L71" s="451"/>
      <c r="M71" s="450"/>
      <c r="N71" s="451" t="str">
        <f>IF(M71&lt;&gt;"",(LOOKUP(M71,'DY Def'!$A$5:$AE$5,'DY Def'!$A$7:$AE$7)),"")</f>
        <v/>
      </c>
    </row>
    <row r="72" spans="1:14" x14ac:dyDescent="0.2">
      <c r="A72" s="426"/>
      <c r="B72" s="426"/>
      <c r="C72" s="426"/>
      <c r="D72" s="426"/>
      <c r="K72" s="450"/>
      <c r="L72" s="451"/>
      <c r="M72" s="450"/>
      <c r="N72" s="451" t="str">
        <f>IF(M72&lt;&gt;"",(LOOKUP(M72,'DY Def'!$A$5:$AE$5,'DY Def'!$A$7:$AE$7)),"")</f>
        <v/>
      </c>
    </row>
    <row r="73" spans="1:14" x14ac:dyDescent="0.2">
      <c r="A73" s="426"/>
      <c r="B73" s="426"/>
      <c r="C73" s="426"/>
      <c r="D73" s="426"/>
      <c r="K73" s="450"/>
      <c r="L73" s="451"/>
      <c r="M73" s="450"/>
      <c r="N73" s="451" t="str">
        <f>IF(M73&lt;&gt;"",(LOOKUP(M73,'DY Def'!$A$5:$AE$5,'DY Def'!$A$7:$AE$7)),"")</f>
        <v/>
      </c>
    </row>
    <row r="74" spans="1:14" x14ac:dyDescent="0.2">
      <c r="A74" s="426"/>
      <c r="B74" s="426"/>
      <c r="C74" s="426"/>
      <c r="D74" s="426"/>
      <c r="K74" s="450"/>
      <c r="L74" s="451"/>
      <c r="M74" s="450"/>
      <c r="N74" s="451" t="str">
        <f>IF(M74&lt;&gt;"",(LOOKUP(M74,'DY Def'!$A$5:$AE$5,'DY Def'!$A$7:$AE$7)),"")</f>
        <v/>
      </c>
    </row>
    <row r="75" spans="1:14" x14ac:dyDescent="0.2">
      <c r="A75" s="426"/>
      <c r="B75" s="426"/>
      <c r="C75" s="426"/>
      <c r="D75" s="426"/>
      <c r="K75" s="450"/>
      <c r="L75" s="451"/>
      <c r="M75" s="450"/>
      <c r="N75" s="451" t="str">
        <f>IF(M75&lt;&gt;"",(LOOKUP(M75,'DY Def'!$A$5:$AE$5,'DY Def'!$A$7:$AE$7)),"")</f>
        <v/>
      </c>
    </row>
    <row r="76" spans="1:14" x14ac:dyDescent="0.2">
      <c r="A76" s="426"/>
      <c r="B76" s="426"/>
      <c r="C76" s="426"/>
      <c r="D76" s="426"/>
      <c r="K76" s="450"/>
      <c r="L76" s="451"/>
      <c r="M76" s="450"/>
      <c r="N76" s="451" t="str">
        <f>IF(M76&lt;&gt;"",(LOOKUP(M76,'DY Def'!$A$5:$AE$5,'DY Def'!$A$7:$AE$7)),"")</f>
        <v/>
      </c>
    </row>
    <row r="77" spans="1:14" x14ac:dyDescent="0.2">
      <c r="A77" s="426"/>
      <c r="B77" s="426"/>
      <c r="C77" s="426"/>
      <c r="D77" s="426"/>
      <c r="K77" s="450"/>
      <c r="L77" s="451"/>
      <c r="M77" s="450"/>
      <c r="N77" s="451" t="str">
        <f>IF(M77&lt;&gt;"",(LOOKUP(M77,'DY Def'!$A$5:$AE$5,'DY Def'!$A$7:$AE$7)),"")</f>
        <v/>
      </c>
    </row>
    <row r="78" spans="1:14" x14ac:dyDescent="0.2">
      <c r="A78" s="426"/>
      <c r="B78" s="426"/>
      <c r="C78" s="426"/>
      <c r="D78" s="426"/>
      <c r="K78" s="450"/>
      <c r="L78" s="451"/>
      <c r="M78" s="450"/>
      <c r="N78" s="451" t="str">
        <f>IF(M78&lt;&gt;"",(LOOKUP(M78,'DY Def'!$A$5:$AE$5,'DY Def'!$A$7:$AE$7)),"")</f>
        <v/>
      </c>
    </row>
    <row r="79" spans="1:14" x14ac:dyDescent="0.2">
      <c r="A79" s="426"/>
      <c r="B79" s="426"/>
      <c r="C79" s="426"/>
      <c r="D79" s="426"/>
      <c r="K79" s="450"/>
      <c r="L79" s="451"/>
      <c r="M79" s="450"/>
      <c r="N79" s="451" t="str">
        <f>IF(M79&lt;&gt;"",(LOOKUP(M79,'DY Def'!$A$5:$AE$5,'DY Def'!$A$7:$AE$7)),"")</f>
        <v/>
      </c>
    </row>
    <row r="80" spans="1:14" x14ac:dyDescent="0.2">
      <c r="A80" s="426"/>
      <c r="B80" s="426"/>
      <c r="C80" s="426"/>
      <c r="D80" s="426"/>
      <c r="K80" s="450"/>
      <c r="L80" s="451"/>
      <c r="M80" s="450"/>
      <c r="N80" s="451" t="str">
        <f>IF(M80&lt;&gt;"",(LOOKUP(M80,'DY Def'!$A$5:$AE$5,'DY Def'!$A$7:$AE$7)),"")</f>
        <v/>
      </c>
    </row>
    <row r="81" spans="1:14" x14ac:dyDescent="0.2">
      <c r="A81" s="426"/>
      <c r="B81" s="426"/>
      <c r="C81" s="426"/>
      <c r="D81" s="426"/>
      <c r="K81" s="450"/>
      <c r="L81" s="451"/>
      <c r="M81" s="450"/>
      <c r="N81" s="451" t="str">
        <f>IF(M81&lt;&gt;"",(LOOKUP(M81,'DY Def'!$A$5:$AE$5,'DY Def'!$A$7:$AE$7)),"")</f>
        <v/>
      </c>
    </row>
    <row r="82" spans="1:14" x14ac:dyDescent="0.2">
      <c r="A82" s="426"/>
      <c r="B82" s="426"/>
      <c r="C82" s="426"/>
      <c r="D82" s="426"/>
      <c r="L82" s="451"/>
      <c r="M82" s="450"/>
      <c r="N82" s="451" t="str">
        <f>IF(M82&lt;&gt;"",(LOOKUP(M82,'DY Def'!$A$5:$AE$5,'DY Def'!$A$7:$AE$7)),"")</f>
        <v/>
      </c>
    </row>
    <row r="83" spans="1:14" x14ac:dyDescent="0.2">
      <c r="A83" s="426"/>
      <c r="B83" s="426"/>
      <c r="C83" s="426"/>
      <c r="D83" s="426"/>
      <c r="L83" s="451"/>
      <c r="M83" s="450"/>
      <c r="N83" s="451" t="str">
        <f>IF(M83&lt;&gt;"",(LOOKUP(M83,'DY Def'!$A$5:$AE$5,'DY Def'!$A$7:$AE$7)),"")</f>
        <v/>
      </c>
    </row>
    <row r="84" spans="1:14" x14ac:dyDescent="0.2">
      <c r="A84" s="426"/>
      <c r="B84" s="426"/>
      <c r="C84" s="426"/>
      <c r="D84" s="426"/>
      <c r="L84" s="451"/>
      <c r="M84" s="450"/>
      <c r="N84" s="451" t="str">
        <f>IF(M84&lt;&gt;"",(LOOKUP(M84,'DY Def'!$A$5:$AE$5,'DY Def'!$A$7:$AE$7)),"")</f>
        <v/>
      </c>
    </row>
    <row r="85" spans="1:14" x14ac:dyDescent="0.2">
      <c r="A85" s="426"/>
      <c r="B85" s="426"/>
      <c r="C85" s="426"/>
      <c r="D85" s="426"/>
      <c r="L85" s="451"/>
      <c r="M85" s="450"/>
      <c r="N85" s="451" t="str">
        <f>IF(M85&lt;&gt;"",(LOOKUP(M85,'DY Def'!$A$5:$AE$5,'DY Def'!$A$7:$AE$7)),"")</f>
        <v/>
      </c>
    </row>
    <row r="86" spans="1:14" x14ac:dyDescent="0.2">
      <c r="A86" s="426"/>
      <c r="B86" s="426"/>
      <c r="C86" s="426"/>
      <c r="D86" s="426"/>
      <c r="L86" s="451"/>
      <c r="M86" s="450"/>
      <c r="N86" s="451" t="str">
        <f>IF(M86&lt;&gt;"",(LOOKUP(M86,'DY Def'!$A$5:$AE$5,'DY Def'!$A$7:$AE$7)),"")</f>
        <v/>
      </c>
    </row>
    <row r="87" spans="1:14" x14ac:dyDescent="0.2">
      <c r="A87" s="426"/>
      <c r="B87" s="426"/>
      <c r="C87" s="426"/>
      <c r="D87" s="426"/>
      <c r="L87" s="451"/>
      <c r="M87" s="450"/>
      <c r="N87" s="451" t="str">
        <f>IF(M87&lt;&gt;"",(LOOKUP(M87,'DY Def'!$A$5:$AE$5,'DY Def'!$A$7:$AE$7)),"")</f>
        <v/>
      </c>
    </row>
    <row r="88" spans="1:14" x14ac:dyDescent="0.2">
      <c r="A88" s="426"/>
      <c r="B88" s="426"/>
      <c r="C88" s="426"/>
      <c r="D88" s="426"/>
      <c r="L88" s="451"/>
      <c r="M88" s="450"/>
      <c r="N88" s="451" t="str">
        <f>IF(M88&lt;&gt;"",(LOOKUP(M88,'DY Def'!$A$5:$AE$5,'DY Def'!$A$7:$AE$7)),"")</f>
        <v/>
      </c>
    </row>
    <row r="89" spans="1:14" x14ac:dyDescent="0.2">
      <c r="A89" s="426"/>
      <c r="B89" s="426"/>
      <c r="C89" s="426"/>
      <c r="D89" s="426"/>
      <c r="L89" s="451"/>
      <c r="M89" s="450"/>
      <c r="N89" s="451" t="str">
        <f>IF(M89&lt;&gt;"",(LOOKUP(M89,'DY Def'!$A$5:$AE$5,'DY Def'!$A$7:$AE$7)),"")</f>
        <v/>
      </c>
    </row>
    <row r="90" spans="1:14" x14ac:dyDescent="0.2">
      <c r="A90" s="426"/>
      <c r="B90" s="426"/>
      <c r="C90" s="426"/>
      <c r="D90" s="426"/>
      <c r="L90" s="451"/>
      <c r="M90" s="450"/>
      <c r="N90" s="451" t="str">
        <f>IF(M90&lt;&gt;"",(LOOKUP(M90,'DY Def'!$A$5:$AE$5,'DY Def'!$A$7:$AE$7)),"")</f>
        <v/>
      </c>
    </row>
    <row r="91" spans="1:14" x14ac:dyDescent="0.2">
      <c r="A91" s="426"/>
      <c r="B91" s="426"/>
      <c r="C91" s="426"/>
      <c r="D91" s="426"/>
      <c r="L91" s="451"/>
      <c r="M91" s="450"/>
      <c r="N91" s="451" t="str">
        <f>IF(M91&lt;&gt;"",(LOOKUP(M91,'DY Def'!$A$5:$AE$5,'DY Def'!$A$7:$AE$7)),"")</f>
        <v/>
      </c>
    </row>
    <row r="92" spans="1:14" x14ac:dyDescent="0.2">
      <c r="A92" s="426"/>
      <c r="B92" s="426"/>
      <c r="C92" s="426"/>
      <c r="D92" s="426"/>
      <c r="L92" s="451"/>
      <c r="M92" s="450"/>
      <c r="N92" s="451" t="str">
        <f>IF(M92&lt;&gt;"",(LOOKUP(M92,'DY Def'!$A$5:$AE$5,'DY Def'!$A$7:$AE$7)),"")</f>
        <v/>
      </c>
    </row>
    <row r="93" spans="1:14" x14ac:dyDescent="0.2">
      <c r="A93" s="426"/>
      <c r="B93" s="426"/>
      <c r="C93" s="426"/>
      <c r="D93" s="426"/>
      <c r="L93" s="451"/>
      <c r="M93" s="450"/>
      <c r="N93" s="451" t="str">
        <f>IF(M93&lt;&gt;"",(LOOKUP(M93,'DY Def'!$A$5:$AE$5,'DY Def'!$A$7:$AE$7)),"")</f>
        <v/>
      </c>
    </row>
    <row r="94" spans="1:14" x14ac:dyDescent="0.2">
      <c r="A94" s="426"/>
      <c r="B94" s="426"/>
      <c r="C94" s="426"/>
      <c r="D94" s="426"/>
      <c r="L94" s="451"/>
      <c r="M94" s="450"/>
      <c r="N94" s="451" t="str">
        <f>IF(M94&lt;&gt;"",(LOOKUP(M94,'DY Def'!$A$5:$AE$5,'DY Def'!$A$7:$AE$7)),"")</f>
        <v/>
      </c>
    </row>
    <row r="95" spans="1:14" x14ac:dyDescent="0.2">
      <c r="A95" s="426"/>
      <c r="B95" s="426"/>
      <c r="C95" s="426"/>
      <c r="D95" s="426"/>
      <c r="L95" s="451"/>
      <c r="M95" s="450"/>
      <c r="N95" s="451" t="str">
        <f>IF(M95&lt;&gt;"",(LOOKUP(M95,'DY Def'!$A$5:$AE$5,'DY Def'!$A$7:$AE$7)),"")</f>
        <v/>
      </c>
    </row>
    <row r="96" spans="1:14" x14ac:dyDescent="0.2">
      <c r="A96" s="426"/>
      <c r="B96" s="426"/>
      <c r="C96" s="426"/>
      <c r="D96" s="426"/>
      <c r="L96" s="451"/>
      <c r="M96" s="450"/>
      <c r="N96" s="451" t="str">
        <f>IF(M96&lt;&gt;"",(LOOKUP(M96,'DY Def'!$A$5:$AE$5,'DY Def'!$A$7:$AE$7)),"")</f>
        <v/>
      </c>
    </row>
    <row r="97" spans="1:14" x14ac:dyDescent="0.2">
      <c r="A97" s="426"/>
      <c r="B97" s="426"/>
      <c r="C97" s="426"/>
      <c r="D97" s="426"/>
      <c r="L97" s="451"/>
      <c r="M97" s="450"/>
      <c r="N97" s="451" t="str">
        <f>IF(M97&lt;&gt;"",(LOOKUP(M97,'DY Def'!$A$5:$AE$5,'DY Def'!$A$7:$AE$7)),"")</f>
        <v/>
      </c>
    </row>
    <row r="98" spans="1:14" x14ac:dyDescent="0.2">
      <c r="A98" s="426"/>
      <c r="B98" s="426"/>
      <c r="C98" s="426"/>
      <c r="D98" s="426"/>
      <c r="L98" s="451"/>
      <c r="M98" s="450"/>
    </row>
    <row r="99" spans="1:14" x14ac:dyDescent="0.2">
      <c r="A99" s="426"/>
      <c r="B99" s="426"/>
      <c r="C99" s="426"/>
      <c r="D99" s="426"/>
      <c r="L99" s="451"/>
      <c r="M99" s="450"/>
    </row>
    <row r="100" spans="1:14" x14ac:dyDescent="0.2">
      <c r="A100" s="426"/>
      <c r="B100" s="426"/>
      <c r="C100" s="426"/>
      <c r="D100" s="426"/>
      <c r="L100" s="451"/>
      <c r="M100" s="450"/>
    </row>
    <row r="101" spans="1:14" x14ac:dyDescent="0.2">
      <c r="A101" s="426"/>
      <c r="B101" s="426"/>
      <c r="C101" s="426"/>
      <c r="D101" s="426"/>
      <c r="L101" s="451" t="str">
        <f>IF(K101&lt;&gt;"",(LOOKUP(K101,'DY Def'!$A$5:$AE$5,'DY Def'!$A$6:$AE$6)),"")</f>
        <v/>
      </c>
      <c r="M101" s="450"/>
    </row>
  </sheetData>
  <sheetProtection algorithmName="SHA-512" hashValue="/Lp6ZhG7dxSoejy4J2Z1iKISp9yIXSlLrnMZ6mENrFnCrqOieioC/OTmsqPEeghm/XAFoCHjsDpmrP5Nww3H4Q==" saltValue="SoZNWhLPBRbPrVjeurYvvg=="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 I7:I63" xr:uid="{00000000-0002-0000-0200-000003000000}">
      <formula1>Yes__No</formula1>
    </dataValidation>
    <dataValidation type="list" allowBlank="1" showInputMessage="1" showErrorMessage="1" sqref="G7:G55 G57:G61"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heetViews>
  <sheetFormatPr defaultRowHeight="12.75" x14ac:dyDescent="0.2"/>
  <cols>
    <col min="2" max="2" width="42.7109375" style="18" customWidth="1"/>
    <col min="3" max="3" width="4.5703125" style="5" customWidth="1"/>
    <col min="4" max="8" width="15.5703125" customWidth="1"/>
    <col min="9" max="33" width="15.5703125" hidden="1" customWidth="1"/>
  </cols>
  <sheetData>
    <row r="1" spans="1:33" ht="28.5" customHeight="1" x14ac:dyDescent="0.2">
      <c r="A1" s="46"/>
      <c r="B1" s="46"/>
      <c r="C1" s="46"/>
    </row>
    <row r="3" spans="1:33" ht="15" x14ac:dyDescent="0.25">
      <c r="B3" s="240" t="s">
        <v>49</v>
      </c>
    </row>
    <row r="5" spans="1:33" ht="13.5" thickBot="1" x14ac:dyDescent="0.25">
      <c r="B5" s="14"/>
      <c r="C5" s="4"/>
    </row>
    <row r="6" spans="1:33" hidden="1" x14ac:dyDescent="0.2">
      <c r="B6" s="27"/>
      <c r="C6" s="32"/>
      <c r="D6" s="43" t="s">
        <v>0</v>
      </c>
      <c r="E6" s="64"/>
      <c r="F6" s="64"/>
      <c r="G6" s="64"/>
      <c r="H6" s="64"/>
      <c r="I6" s="40"/>
      <c r="J6" s="40"/>
      <c r="K6" s="40"/>
      <c r="L6" s="40"/>
      <c r="M6" s="40"/>
      <c r="N6" s="40"/>
      <c r="O6" s="40"/>
      <c r="P6" s="40"/>
      <c r="Q6" s="40"/>
      <c r="R6" s="40"/>
      <c r="S6" s="40"/>
      <c r="T6" s="40"/>
      <c r="U6" s="40"/>
      <c r="V6" s="40"/>
      <c r="W6" s="40"/>
      <c r="X6" s="40"/>
      <c r="Y6" s="40"/>
      <c r="Z6" s="40"/>
      <c r="AA6" s="40"/>
      <c r="AB6" s="40"/>
      <c r="AC6" s="40"/>
      <c r="AD6" s="40"/>
      <c r="AE6" s="40"/>
      <c r="AF6" s="40"/>
      <c r="AG6" s="44"/>
    </row>
    <row r="7" spans="1:33" ht="13.5" hidden="1" thickBot="1" x14ac:dyDescent="0.25">
      <c r="B7" s="29"/>
      <c r="C7" s="57"/>
      <c r="D7" s="121">
        <f>'[1]DY Def'!B$5</f>
        <v>1</v>
      </c>
      <c r="E7" s="122">
        <f>'[1]DY Def'!C$5</f>
        <v>2</v>
      </c>
      <c r="F7" s="122">
        <f>'[1]DY Def'!D$5</f>
        <v>3</v>
      </c>
      <c r="G7" s="122">
        <f>'[1]DY Def'!E$5</f>
        <v>4</v>
      </c>
      <c r="H7" s="122">
        <f>'[1]DY Def'!F$5</f>
        <v>5</v>
      </c>
      <c r="I7" s="122">
        <f>'[1]DY Def'!G$5</f>
        <v>6</v>
      </c>
      <c r="J7" s="122">
        <f>'[1]DY Def'!H$5</f>
        <v>7</v>
      </c>
      <c r="K7" s="122">
        <f>'[1]DY Def'!I$5</f>
        <v>8</v>
      </c>
      <c r="L7" s="122">
        <f>'[1]DY Def'!J$5</f>
        <v>9</v>
      </c>
      <c r="M7" s="122">
        <f>'[1]DY Def'!K$5</f>
        <v>10</v>
      </c>
      <c r="N7" s="122">
        <f>'[1]DY Def'!L$5</f>
        <v>11</v>
      </c>
      <c r="O7" s="122">
        <f>'[1]DY Def'!M$5</f>
        <v>12</v>
      </c>
      <c r="P7" s="122">
        <f>'[1]DY Def'!N$5</f>
        <v>13</v>
      </c>
      <c r="Q7" s="122">
        <f>'[1]DY Def'!O$5</f>
        <v>14</v>
      </c>
      <c r="R7" s="122">
        <f>'[1]DY Def'!P$5</f>
        <v>15</v>
      </c>
      <c r="S7" s="122">
        <f>'[1]DY Def'!Q$5</f>
        <v>16</v>
      </c>
      <c r="T7" s="122">
        <f>'[1]DY Def'!R$5</f>
        <v>17</v>
      </c>
      <c r="U7" s="122">
        <f>'[1]DY Def'!S$5</f>
        <v>18</v>
      </c>
      <c r="V7" s="122">
        <f>'[1]DY Def'!T$5</f>
        <v>19</v>
      </c>
      <c r="W7" s="122">
        <f>'[1]DY Def'!U$5</f>
        <v>20</v>
      </c>
      <c r="X7" s="122">
        <f>'[1]DY Def'!V$5</f>
        <v>21</v>
      </c>
      <c r="Y7" s="122">
        <f>'[1]DY Def'!W$5</f>
        <v>22</v>
      </c>
      <c r="Z7" s="122">
        <f>'[1]DY Def'!X$5</f>
        <v>23</v>
      </c>
      <c r="AA7" s="122">
        <f>'[1]DY Def'!Y$5</f>
        <v>24</v>
      </c>
      <c r="AB7" s="122">
        <f>'[1]DY Def'!Z$5</f>
        <v>25</v>
      </c>
      <c r="AC7" s="122">
        <f>'DY Def'!AA$5</f>
        <v>26</v>
      </c>
      <c r="AD7" s="122">
        <f>'DY Def'!AB$5</f>
        <v>27</v>
      </c>
      <c r="AE7" s="122">
        <f>'DY Def'!AC$5</f>
        <v>28</v>
      </c>
      <c r="AF7" s="122">
        <f>'DY Def'!AD$5</f>
        <v>29</v>
      </c>
      <c r="AG7" s="337">
        <f>'DY Def'!AE$5</f>
        <v>30</v>
      </c>
    </row>
    <row r="8" spans="1:33" hidden="1" x14ac:dyDescent="0.2">
      <c r="B8" s="29"/>
      <c r="C8" s="57"/>
      <c r="D8" s="148"/>
      <c r="E8" s="149"/>
      <c r="F8" s="149"/>
      <c r="G8" s="149"/>
      <c r="H8" s="149"/>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1"/>
    </row>
    <row r="9" spans="1:33" hidden="1" x14ac:dyDescent="0.2">
      <c r="B9" s="29" t="s">
        <v>84</v>
      </c>
      <c r="C9" s="57"/>
      <c r="D9" s="152"/>
      <c r="E9" s="153"/>
      <c r="F9" s="153"/>
      <c r="G9" s="153"/>
      <c r="H9" s="263"/>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5"/>
    </row>
    <row r="10" spans="1:33" ht="12.6" hidden="1" customHeight="1" x14ac:dyDescent="0.2">
      <c r="B10" s="22" t="str">
        <f>IFERROR(VLOOKUP(C10,'MEG Def'!$A$7:$B$12,2),"")</f>
        <v/>
      </c>
      <c r="C10" s="58"/>
      <c r="D10" s="85"/>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313"/>
    </row>
    <row r="11" spans="1:33" ht="12.6" hidden="1" customHeight="1" x14ac:dyDescent="0.2">
      <c r="B11" s="22" t="str">
        <f>IFERROR(VLOOKUP(C11,'MEG Def'!$A$7:$B$12,2),"")</f>
        <v/>
      </c>
      <c r="C11" s="58"/>
      <c r="D11" s="85"/>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313"/>
    </row>
    <row r="12" spans="1:33" ht="12.6" hidden="1" customHeight="1" x14ac:dyDescent="0.2">
      <c r="B12" s="22" t="str">
        <f>IFERROR(VLOOKUP(C12,'MEG Def'!$A$7:$B$12,2),"")</f>
        <v/>
      </c>
      <c r="C12" s="58"/>
      <c r="D12" s="8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313"/>
    </row>
    <row r="13" spans="1:33" ht="12.6" hidden="1" customHeight="1" x14ac:dyDescent="0.2">
      <c r="B13" s="22" t="str">
        <f>IFERROR(VLOOKUP(C13,'MEG Def'!$A$7:$B$12,2),"")</f>
        <v/>
      </c>
      <c r="C13" s="58"/>
      <c r="D13" s="85"/>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313"/>
    </row>
    <row r="14" spans="1:33" ht="12.6" hidden="1" customHeight="1" x14ac:dyDescent="0.2">
      <c r="B14" s="22" t="str">
        <f>IFERROR(VLOOKUP(C14,'MEG Def'!$A$7:$B$12,2),"")</f>
        <v/>
      </c>
      <c r="C14" s="58"/>
      <c r="D14" s="85"/>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313"/>
    </row>
    <row r="15" spans="1:33" ht="12.6" hidden="1" customHeight="1" x14ac:dyDescent="0.2">
      <c r="B15" s="22"/>
      <c r="C15" s="58"/>
      <c r="D15" s="85"/>
      <c r="E15" s="86"/>
      <c r="F15" s="86"/>
      <c r="G15" s="86"/>
      <c r="H15" s="86"/>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5"/>
    </row>
    <row r="16" spans="1:33" ht="12.6" hidden="1" customHeight="1" x14ac:dyDescent="0.2">
      <c r="B16" s="1" t="s">
        <v>46</v>
      </c>
      <c r="C16" s="58"/>
      <c r="D16" s="314"/>
      <c r="E16" s="322"/>
      <c r="F16" s="322"/>
      <c r="G16" s="322"/>
      <c r="H16" s="297"/>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5"/>
    </row>
    <row r="17" spans="2:33" hidden="1" x14ac:dyDescent="0.2">
      <c r="B17" s="25">
        <f>IFERROR(VLOOKUP(C17,'MEG Def'!$A$14:$B$19,2),0)</f>
        <v>0</v>
      </c>
      <c r="C17" s="58"/>
      <c r="D17" s="85"/>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313"/>
    </row>
    <row r="18" spans="2:33" hidden="1" x14ac:dyDescent="0.2">
      <c r="B18" s="25">
        <f>IFERROR(VLOOKUP(C18,'MEG Def'!$A$14:$B$19,2),0)</f>
        <v>0</v>
      </c>
      <c r="C18" s="58"/>
      <c r="D18" s="85"/>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313"/>
    </row>
    <row r="19" spans="2:33" hidden="1" x14ac:dyDescent="0.2">
      <c r="B19" s="25">
        <f>IFERROR(VLOOKUP(C19,'MEG Def'!$A$14:$B$19,2),0)</f>
        <v>0</v>
      </c>
      <c r="C19" s="58"/>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313"/>
    </row>
    <row r="20" spans="2:33" hidden="1" x14ac:dyDescent="0.2">
      <c r="B20" s="25">
        <f>IFERROR(VLOOKUP(C20,'MEG Def'!$A$14:$B$19,2),0)</f>
        <v>0</v>
      </c>
      <c r="C20" s="58"/>
      <c r="D20" s="85"/>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313"/>
    </row>
    <row r="21" spans="2:33" hidden="1" x14ac:dyDescent="0.2">
      <c r="B21" s="25">
        <f>IFERROR(VLOOKUP(C21,'MEG Def'!$A$14:$B$19,2),0)</f>
        <v>0</v>
      </c>
      <c r="C21" s="58"/>
      <c r="D21" s="85"/>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313"/>
    </row>
    <row r="22" spans="2:33" hidden="1" x14ac:dyDescent="0.2">
      <c r="B22" s="25"/>
      <c r="C22" s="58"/>
      <c r="D22" s="85"/>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313"/>
    </row>
    <row r="23" spans="2:33" hidden="1" x14ac:dyDescent="0.2">
      <c r="B23" s="1" t="s">
        <v>86</v>
      </c>
      <c r="C23" s="58"/>
      <c r="D23" s="314"/>
      <c r="E23" s="322"/>
      <c r="F23" s="322"/>
      <c r="G23" s="322"/>
      <c r="H23" s="297"/>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5"/>
    </row>
    <row r="24" spans="2:33" hidden="1" x14ac:dyDescent="0.2">
      <c r="B24" s="25" t="str">
        <f>IFERROR(VLOOKUP(C24,'MEG Def'!$A$21:$B$26,2),"")</f>
        <v/>
      </c>
      <c r="C24" s="58"/>
      <c r="D24" s="85"/>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313"/>
    </row>
    <row r="25" spans="2:33" hidden="1" x14ac:dyDescent="0.2">
      <c r="B25" s="25" t="str">
        <f>IFERROR(VLOOKUP(C25,'MEG Def'!$A$21:$B$26,2),"")</f>
        <v/>
      </c>
      <c r="C25" s="58"/>
      <c r="D25" s="85"/>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313"/>
    </row>
    <row r="26" spans="2:33" hidden="1" x14ac:dyDescent="0.2">
      <c r="B26" s="25" t="str">
        <f>IFERROR(VLOOKUP(C26,'MEG Def'!$A$21:$B$26,2),"")</f>
        <v/>
      </c>
      <c r="C26" s="58"/>
      <c r="D26" s="85"/>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313"/>
    </row>
    <row r="27" spans="2:33" hidden="1" x14ac:dyDescent="0.2">
      <c r="B27" s="25" t="str">
        <f>IFERROR(VLOOKUP(C27,'MEG Def'!$A$21:$B$26,2),"")</f>
        <v/>
      </c>
      <c r="C27" s="58"/>
      <c r="D27" s="85"/>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313"/>
    </row>
    <row r="28" spans="2:33" hidden="1" x14ac:dyDescent="0.2">
      <c r="B28" s="25" t="str">
        <f>IFERROR(VLOOKUP(C28,'MEG Def'!$A$21:$B$26,2),"")</f>
        <v/>
      </c>
      <c r="C28" s="58"/>
      <c r="D28" s="85"/>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313"/>
    </row>
    <row r="29" spans="2:33" hidden="1" x14ac:dyDescent="0.2">
      <c r="B29" s="25"/>
      <c r="C29" s="58"/>
      <c r="D29" s="314"/>
      <c r="E29" s="322"/>
      <c r="F29" s="322"/>
      <c r="G29" s="322"/>
      <c r="H29" s="297"/>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5"/>
    </row>
    <row r="30" spans="2:33" hidden="1" x14ac:dyDescent="0.2">
      <c r="B30" s="1" t="s">
        <v>45</v>
      </c>
      <c r="C30" s="58"/>
      <c r="D30" s="314"/>
      <c r="E30" s="322"/>
      <c r="F30" s="322"/>
      <c r="G30" s="322"/>
      <c r="H30" s="297"/>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5"/>
    </row>
    <row r="31" spans="2:33" hidden="1" x14ac:dyDescent="0.2">
      <c r="B31" s="22">
        <f>IFERROR(VLOOKUP(C31,'MEG Def'!$A$28:$B$33,2),0)</f>
        <v>0</v>
      </c>
      <c r="C31" s="58"/>
      <c r="D31" s="85"/>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313"/>
    </row>
    <row r="32" spans="2:33" hidden="1" x14ac:dyDescent="0.2">
      <c r="B32" s="22">
        <f>IFERROR(VLOOKUP(C32,'MEG Def'!$A$28:$B$33,2),0)</f>
        <v>0</v>
      </c>
      <c r="C32" s="58"/>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313"/>
    </row>
    <row r="33" spans="2:33" hidden="1" x14ac:dyDescent="0.2">
      <c r="B33" s="22">
        <f>IFERROR(VLOOKUP(C33,'MEG Def'!$A$28:$B$33,2),0)</f>
        <v>0</v>
      </c>
      <c r="C33" s="58"/>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313"/>
    </row>
    <row r="34" spans="2:33" hidden="1" x14ac:dyDescent="0.2">
      <c r="B34" s="22">
        <f>IFERROR(VLOOKUP(C34,'MEG Def'!$A$28:$B$33,2),0)</f>
        <v>0</v>
      </c>
      <c r="C34" s="58"/>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313"/>
    </row>
    <row r="35" spans="2:33" hidden="1" x14ac:dyDescent="0.2">
      <c r="B35" s="22">
        <f>IFERROR(VLOOKUP(C35,'MEG Def'!$A$28:$B$33,2),0)</f>
        <v>0</v>
      </c>
      <c r="C35" s="58"/>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313"/>
    </row>
    <row r="36" spans="2:33" ht="13.5" hidden="1" thickBot="1" x14ac:dyDescent="0.25">
      <c r="B36" s="26"/>
      <c r="C36" s="60"/>
      <c r="D36" s="315"/>
      <c r="E36" s="316"/>
      <c r="F36" s="316"/>
      <c r="G36" s="316"/>
      <c r="H36" s="298"/>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4"/>
    </row>
    <row r="37" spans="2:33" ht="13.5" hidden="1" thickBot="1" x14ac:dyDescent="0.25">
      <c r="D37" s="18"/>
      <c r="E37" s="18"/>
      <c r="F37" s="18"/>
      <c r="G37" s="18"/>
      <c r="H37" s="18"/>
    </row>
    <row r="38" spans="2:33" x14ac:dyDescent="0.2">
      <c r="B38" s="50"/>
      <c r="C38" s="32"/>
      <c r="D38" s="43" t="s">
        <v>0</v>
      </c>
      <c r="E38" s="64"/>
      <c r="F38" s="64"/>
      <c r="G38" s="64"/>
      <c r="H38" s="412"/>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4"/>
    </row>
    <row r="39" spans="2:33" ht="13.5" thickBot="1" x14ac:dyDescent="0.25">
      <c r="B39" s="31"/>
      <c r="C39" s="57"/>
      <c r="D39" s="121">
        <f>'[1]DY Def'!B$5</f>
        <v>1</v>
      </c>
      <c r="E39" s="413">
        <f>'[1]DY Def'!C$5</f>
        <v>2</v>
      </c>
      <c r="F39" s="413">
        <f>'[1]DY Def'!D$5</f>
        <v>3</v>
      </c>
      <c r="G39" s="413">
        <f>'[1]DY Def'!E$5</f>
        <v>4</v>
      </c>
      <c r="H39" s="337">
        <f>'[1]DY Def'!F$5</f>
        <v>5</v>
      </c>
      <c r="I39" s="122">
        <f>'[1]DY Def'!G$5</f>
        <v>6</v>
      </c>
      <c r="J39" s="122">
        <f>'[1]DY Def'!H$5</f>
        <v>7</v>
      </c>
      <c r="K39" s="122">
        <f>'[1]DY Def'!I$5</f>
        <v>8</v>
      </c>
      <c r="L39" s="122">
        <f>'[1]DY Def'!J$5</f>
        <v>9</v>
      </c>
      <c r="M39" s="122">
        <f>'[1]DY Def'!K$5</f>
        <v>10</v>
      </c>
      <c r="N39" s="122">
        <f>'[1]DY Def'!L$5</f>
        <v>11</v>
      </c>
      <c r="O39" s="122">
        <f>'[1]DY Def'!M$5</f>
        <v>12</v>
      </c>
      <c r="P39" s="122">
        <f>'[1]DY Def'!N$5</f>
        <v>13</v>
      </c>
      <c r="Q39" s="122">
        <f>'[1]DY Def'!O$5</f>
        <v>14</v>
      </c>
      <c r="R39" s="122">
        <f>'[1]DY Def'!P$5</f>
        <v>15</v>
      </c>
      <c r="S39" s="122">
        <f>'[1]DY Def'!Q$5</f>
        <v>16</v>
      </c>
      <c r="T39" s="122">
        <f>'[1]DY Def'!R$5</f>
        <v>17</v>
      </c>
      <c r="U39" s="122">
        <f>'[1]DY Def'!S$5</f>
        <v>18</v>
      </c>
      <c r="V39" s="122">
        <f>'[1]DY Def'!T$5</f>
        <v>19</v>
      </c>
      <c r="W39" s="122">
        <f>'[1]DY Def'!U$5</f>
        <v>20</v>
      </c>
      <c r="X39" s="122">
        <f>'[1]DY Def'!V$5</f>
        <v>21</v>
      </c>
      <c r="Y39" s="122">
        <f>'[1]DY Def'!W$5</f>
        <v>22</v>
      </c>
      <c r="Z39" s="122">
        <f>'[1]DY Def'!X$5</f>
        <v>23</v>
      </c>
      <c r="AA39" s="122">
        <f>'[1]DY Def'!Y$5</f>
        <v>24</v>
      </c>
      <c r="AB39" s="122">
        <f>'[1]DY Def'!Z$5</f>
        <v>25</v>
      </c>
      <c r="AC39" s="122">
        <f>'DY Def'!AA$5</f>
        <v>26</v>
      </c>
      <c r="AD39" s="122">
        <f>'DY Def'!AB$5</f>
        <v>27</v>
      </c>
      <c r="AE39" s="122">
        <f>'DY Def'!AC$5</f>
        <v>28</v>
      </c>
      <c r="AF39" s="122">
        <f>'DY Def'!AD$5</f>
        <v>29</v>
      </c>
      <c r="AG39" s="337">
        <f>'DY Def'!AE$5</f>
        <v>30</v>
      </c>
    </row>
    <row r="40" spans="2:33" x14ac:dyDescent="0.2">
      <c r="B40" s="31"/>
      <c r="C40" s="57"/>
      <c r="D40" s="148"/>
      <c r="E40" s="149"/>
      <c r="F40" s="149"/>
      <c r="G40" s="149"/>
      <c r="H40" s="414"/>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1"/>
    </row>
    <row r="41" spans="2:33" x14ac:dyDescent="0.2">
      <c r="B41" s="31" t="s">
        <v>43</v>
      </c>
      <c r="C41" s="57"/>
      <c r="D41" s="317"/>
      <c r="E41" s="415"/>
      <c r="F41" s="415"/>
      <c r="G41" s="415"/>
      <c r="H41" s="369"/>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5"/>
    </row>
    <row r="42" spans="2:33" x14ac:dyDescent="0.2">
      <c r="B42" s="22" t="str">
        <f>IFERROR(VLOOKUP(C42,'MEG Def'!$A$42:$B$45,2),0)</f>
        <v xml:space="preserve">New Adult Group </v>
      </c>
      <c r="C42" s="58">
        <v>1</v>
      </c>
      <c r="D42" s="85">
        <v>532.79</v>
      </c>
      <c r="E42" s="416">
        <v>554.37</v>
      </c>
      <c r="F42" s="416">
        <v>577.37</v>
      </c>
      <c r="G42" s="416">
        <v>601.04999999999995</v>
      </c>
      <c r="H42" s="313">
        <v>625.69000000000005</v>
      </c>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313"/>
    </row>
    <row r="43" spans="2:33" hidden="1" x14ac:dyDescent="0.2">
      <c r="B43" s="22">
        <f>IFERROR(VLOOKUP(C43,'MEG Def'!$A$42:$B$45,2),0)</f>
        <v>0</v>
      </c>
      <c r="C43" s="58"/>
      <c r="D43" s="85"/>
      <c r="E43" s="416"/>
      <c r="F43" s="416"/>
      <c r="G43" s="416"/>
      <c r="H43" s="313"/>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313"/>
    </row>
    <row r="44" spans="2:33" hidden="1" x14ac:dyDescent="0.2">
      <c r="B44" s="22">
        <f>IFERROR(VLOOKUP(C44,'MEG Def'!$A$42:$B$45,2),0)</f>
        <v>0</v>
      </c>
      <c r="C44" s="58"/>
      <c r="D44" s="85"/>
      <c r="E44" s="416"/>
      <c r="F44" s="416"/>
      <c r="G44" s="416"/>
      <c r="H44" s="313"/>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313"/>
    </row>
    <row r="45" spans="2:33" hidden="1" x14ac:dyDescent="0.2">
      <c r="B45" s="33"/>
      <c r="C45" s="58"/>
      <c r="D45" s="85"/>
      <c r="E45" s="416"/>
      <c r="F45" s="416"/>
      <c r="G45" s="416"/>
      <c r="H45" s="313"/>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5"/>
    </row>
    <row r="46" spans="2:33" hidden="1" x14ac:dyDescent="0.2">
      <c r="B46" s="31" t="s">
        <v>42</v>
      </c>
      <c r="C46" s="58"/>
      <c r="D46" s="85"/>
      <c r="E46" s="416"/>
      <c r="F46" s="416"/>
      <c r="G46" s="416"/>
      <c r="H46" s="313"/>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5"/>
    </row>
    <row r="47" spans="2:33" hidden="1" x14ac:dyDescent="0.2">
      <c r="B47" s="22">
        <f>IFERROR(VLOOKUP(C47,'MEG Def'!$A$47:$B$50,2),0)</f>
        <v>0</v>
      </c>
      <c r="C47" s="58"/>
      <c r="D47" s="85"/>
      <c r="E47" s="416"/>
      <c r="F47" s="416"/>
      <c r="G47" s="416"/>
      <c r="H47" s="313"/>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313"/>
    </row>
    <row r="48" spans="2:33" hidden="1" x14ac:dyDescent="0.2">
      <c r="B48" s="22">
        <f>IFERROR(VLOOKUP(C48,'MEG Def'!$A$47:$B$50,2),0)</f>
        <v>0</v>
      </c>
      <c r="C48" s="58"/>
      <c r="D48" s="85"/>
      <c r="E48" s="416"/>
      <c r="F48" s="416"/>
      <c r="G48" s="416"/>
      <c r="H48" s="313"/>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313"/>
    </row>
    <row r="49" spans="2:33" hidden="1" x14ac:dyDescent="0.2">
      <c r="B49" s="22">
        <f>IFERROR(VLOOKUP(C49,'MEG Def'!$A$47:$B$50,2),0)</f>
        <v>0</v>
      </c>
      <c r="C49" s="58"/>
      <c r="D49" s="85"/>
      <c r="E49" s="416"/>
      <c r="F49" s="416"/>
      <c r="G49" s="416"/>
      <c r="H49" s="313"/>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313"/>
    </row>
    <row r="50" spans="2:33" ht="13.5" thickBot="1" x14ac:dyDescent="0.25">
      <c r="B50" s="51"/>
      <c r="C50" s="60"/>
      <c r="D50" s="318"/>
      <c r="E50" s="319"/>
      <c r="F50" s="319"/>
      <c r="G50" s="319"/>
      <c r="H50" s="417"/>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4"/>
    </row>
    <row r="51" spans="2:33" x14ac:dyDescent="0.2">
      <c r="B51" s="28"/>
      <c r="D51" s="256"/>
      <c r="E51" s="256"/>
      <c r="F51" s="256"/>
      <c r="G51" s="256"/>
      <c r="H51" s="256"/>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row>
    <row r="52" spans="2:33" hidden="1" x14ac:dyDescent="0.2">
      <c r="B52" s="50"/>
      <c r="C52" s="32"/>
      <c r="D52" s="160" t="s">
        <v>0</v>
      </c>
      <c r="E52" s="156"/>
      <c r="F52" s="156"/>
      <c r="G52" s="156"/>
      <c r="H52" s="156"/>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8"/>
    </row>
    <row r="53" spans="2:33" ht="13.5" hidden="1" thickBot="1" x14ac:dyDescent="0.25">
      <c r="B53" s="31"/>
      <c r="C53" s="57"/>
      <c r="D53" s="226">
        <f>'[1]DY Def'!B$5</f>
        <v>1</v>
      </c>
      <c r="E53" s="338">
        <f>'[1]DY Def'!C$5</f>
        <v>2</v>
      </c>
      <c r="F53" s="338">
        <f>'[1]DY Def'!D$5</f>
        <v>3</v>
      </c>
      <c r="G53" s="338">
        <f>'[1]DY Def'!E$5</f>
        <v>4</v>
      </c>
      <c r="H53" s="338">
        <f>'[1]DY Def'!F$5</f>
        <v>5</v>
      </c>
      <c r="I53" s="338">
        <f>'[1]DY Def'!G$5</f>
        <v>6</v>
      </c>
      <c r="J53" s="338">
        <f>'[1]DY Def'!H$5</f>
        <v>7</v>
      </c>
      <c r="K53" s="338">
        <f>'[1]DY Def'!I$5</f>
        <v>8</v>
      </c>
      <c r="L53" s="338">
        <f>'[1]DY Def'!J$5</f>
        <v>9</v>
      </c>
      <c r="M53" s="338">
        <f>'[1]DY Def'!K$5</f>
        <v>10</v>
      </c>
      <c r="N53" s="338">
        <f>'[1]DY Def'!L$5</f>
        <v>11</v>
      </c>
      <c r="O53" s="338">
        <f>'[1]DY Def'!M$5</f>
        <v>12</v>
      </c>
      <c r="P53" s="338">
        <f>'[1]DY Def'!N$5</f>
        <v>13</v>
      </c>
      <c r="Q53" s="338">
        <f>'[1]DY Def'!O$5</f>
        <v>14</v>
      </c>
      <c r="R53" s="338">
        <f>'[1]DY Def'!P$5</f>
        <v>15</v>
      </c>
      <c r="S53" s="338">
        <f>'[1]DY Def'!Q$5</f>
        <v>16</v>
      </c>
      <c r="T53" s="338">
        <f>'[1]DY Def'!R$5</f>
        <v>17</v>
      </c>
      <c r="U53" s="338">
        <f>'[1]DY Def'!S$5</f>
        <v>18</v>
      </c>
      <c r="V53" s="338">
        <f>'[1]DY Def'!T$5</f>
        <v>19</v>
      </c>
      <c r="W53" s="338">
        <f>'[1]DY Def'!U$5</f>
        <v>20</v>
      </c>
      <c r="X53" s="338">
        <f>'[1]DY Def'!V$5</f>
        <v>21</v>
      </c>
      <c r="Y53" s="338">
        <f>'[1]DY Def'!W$5</f>
        <v>22</v>
      </c>
      <c r="Z53" s="338">
        <f>'[1]DY Def'!X$5</f>
        <v>23</v>
      </c>
      <c r="AA53" s="338">
        <f>'[1]DY Def'!Y$5</f>
        <v>24</v>
      </c>
      <c r="AB53" s="338">
        <f>'[1]DY Def'!Z$5</f>
        <v>25</v>
      </c>
      <c r="AC53" s="122">
        <f>'DY Def'!AA$5</f>
        <v>26</v>
      </c>
      <c r="AD53" s="122">
        <f>'DY Def'!AB$5</f>
        <v>27</v>
      </c>
      <c r="AE53" s="122">
        <f>'DY Def'!AC$5</f>
        <v>28</v>
      </c>
      <c r="AF53" s="122">
        <f>'DY Def'!AD$5</f>
        <v>29</v>
      </c>
      <c r="AG53" s="337">
        <f>'DY Def'!AE$5</f>
        <v>30</v>
      </c>
    </row>
    <row r="54" spans="2:33" hidden="1" x14ac:dyDescent="0.2">
      <c r="B54" s="31"/>
      <c r="C54" s="57"/>
      <c r="D54" s="148"/>
      <c r="E54" s="149"/>
      <c r="F54" s="149"/>
      <c r="G54" s="149"/>
      <c r="H54" s="149"/>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1"/>
    </row>
    <row r="55" spans="2:33" hidden="1" x14ac:dyDescent="0.2">
      <c r="B55" s="31" t="s">
        <v>80</v>
      </c>
      <c r="C55" s="57"/>
      <c r="D55" s="161"/>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5"/>
    </row>
    <row r="56" spans="2:33" hidden="1" x14ac:dyDescent="0.2">
      <c r="B56" s="22">
        <f>IFERROR(VLOOKUP(C56,'MEG Def'!$A$52:$B$55,2),0)</f>
        <v>0</v>
      </c>
      <c r="C56" s="57"/>
      <c r="D56" s="85"/>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313"/>
    </row>
    <row r="57" spans="2:33" hidden="1" x14ac:dyDescent="0.2">
      <c r="B57" s="22">
        <f>IFERROR(VLOOKUP(C57,'MEG Def'!$A$52:$B$55,2),0)</f>
        <v>0</v>
      </c>
      <c r="C57" s="57"/>
      <c r="D57" s="85"/>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313"/>
    </row>
    <row r="58" spans="2:33" hidden="1" x14ac:dyDescent="0.2">
      <c r="B58" s="22">
        <f>IFERROR(VLOOKUP(C58,'MEG Def'!$A$52:$B$55,2),0)</f>
        <v>0</v>
      </c>
      <c r="C58" s="57"/>
      <c r="D58" s="85"/>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313"/>
    </row>
    <row r="59" spans="2:33" hidden="1" x14ac:dyDescent="0.2">
      <c r="B59" s="33"/>
      <c r="C59" s="57"/>
      <c r="D59" s="85"/>
      <c r="E59" s="86"/>
      <c r="F59" s="86"/>
      <c r="G59" s="86"/>
      <c r="H59" s="86"/>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5"/>
    </row>
    <row r="60" spans="2:33" hidden="1" x14ac:dyDescent="0.2">
      <c r="B60" s="31" t="s">
        <v>81</v>
      </c>
      <c r="C60" s="57"/>
      <c r="D60" s="85"/>
      <c r="E60" s="86"/>
      <c r="F60" s="86"/>
      <c r="G60" s="86"/>
      <c r="H60" s="86"/>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5"/>
    </row>
    <row r="61" spans="2:33" hidden="1" x14ac:dyDescent="0.2">
      <c r="B61" s="22">
        <f>IFERROR(VLOOKUP(C61,'MEG Def'!$A$57:$B$60,2),0)</f>
        <v>0</v>
      </c>
      <c r="C61" s="57"/>
      <c r="D61" s="85"/>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313"/>
    </row>
    <row r="62" spans="2:33" hidden="1" x14ac:dyDescent="0.2">
      <c r="B62" s="22">
        <f>IFERROR(VLOOKUP(C62,'MEG Def'!$A$57:$B$60,2),0)</f>
        <v>0</v>
      </c>
      <c r="C62" s="57"/>
      <c r="D62" s="85"/>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313"/>
    </row>
    <row r="63" spans="2:33" hidden="1" x14ac:dyDescent="0.2">
      <c r="B63" s="22">
        <f>IFERROR(VLOOKUP(C63,'MEG Def'!$A$57:$B$60,2),0)</f>
        <v>0</v>
      </c>
      <c r="C63" s="57"/>
      <c r="D63" s="85"/>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313"/>
    </row>
    <row r="64" spans="2:33" ht="13.5" hidden="1" thickBot="1" x14ac:dyDescent="0.25">
      <c r="B64" s="3"/>
      <c r="C64" s="3"/>
      <c r="D64" s="295"/>
      <c r="E64" s="296"/>
      <c r="F64" s="296"/>
      <c r="G64" s="296"/>
      <c r="H64" s="296"/>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4"/>
    </row>
    <row r="65" spans="2:7" x14ac:dyDescent="0.2">
      <c r="B65" s="28"/>
      <c r="D65" s="320"/>
      <c r="E65" s="320"/>
      <c r="F65" s="321"/>
      <c r="G65" s="321"/>
    </row>
  </sheetData>
  <sheetProtection algorithmName="SHA-512" hashValue="1YqazMT/bCUQcuLlXR/SdYJ0jXlzR2kPktpfKz6hxh36yUhBkoVwZsr/aCpJiSv9+NlPqORH7+COwsYtqDbs8g==" saltValue="tQ7lySfAxsPXSycaqt1agg=="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heetViews>
  <sheetFormatPr defaultColWidth="8.7109375" defaultRowHeight="12.75" x14ac:dyDescent="0.2"/>
  <cols>
    <col min="2" max="2" width="43.42578125" customWidth="1"/>
    <col min="3" max="7" width="15.140625" customWidth="1"/>
    <col min="8" max="32" width="15.140625" hidden="1" customWidth="1"/>
    <col min="33" max="33" width="17.140625" customWidth="1"/>
  </cols>
  <sheetData>
    <row r="1" spans="1:33" ht="27.95" customHeight="1" x14ac:dyDescent="0.2">
      <c r="A1" s="46"/>
      <c r="B1" s="46"/>
    </row>
    <row r="3" spans="1:33" ht="15" x14ac:dyDescent="0.25">
      <c r="B3" s="240" t="s">
        <v>94</v>
      </c>
    </row>
    <row r="5" spans="1:33" ht="13.5" thickBot="1" x14ac:dyDescent="0.25">
      <c r="B5" s="2"/>
    </row>
    <row r="6" spans="1:33" ht="27.95" customHeight="1" thickBot="1" x14ac:dyDescent="0.25">
      <c r="B6" s="306"/>
      <c r="C6" s="305" t="s">
        <v>89</v>
      </c>
      <c r="D6" s="284"/>
      <c r="E6" s="285"/>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6" t="s">
        <v>1</v>
      </c>
    </row>
    <row r="7" spans="1:33" ht="23.45" customHeight="1" thickBot="1" x14ac:dyDescent="0.25">
      <c r="B7" s="312" t="s">
        <v>186</v>
      </c>
      <c r="C7" s="282">
        <f>'DY Def'!B$5</f>
        <v>1</v>
      </c>
      <c r="D7" s="282">
        <f>'DY Def'!C$5</f>
        <v>2</v>
      </c>
      <c r="E7" s="282">
        <f>'DY Def'!D$5</f>
        <v>3</v>
      </c>
      <c r="F7" s="282">
        <f>'DY Def'!E$5</f>
        <v>4</v>
      </c>
      <c r="G7" s="282">
        <f>'DY Def'!F$5</f>
        <v>5</v>
      </c>
      <c r="H7" s="282">
        <f>'DY Def'!G$5</f>
        <v>6</v>
      </c>
      <c r="I7" s="282">
        <f>'DY Def'!H$5</f>
        <v>7</v>
      </c>
      <c r="J7" s="282">
        <f>'DY Def'!I$5</f>
        <v>8</v>
      </c>
      <c r="K7" s="282">
        <f>'DY Def'!J$5</f>
        <v>9</v>
      </c>
      <c r="L7" s="282">
        <f>'DY Def'!K$5</f>
        <v>10</v>
      </c>
      <c r="M7" s="282">
        <f>'DY Def'!L$5</f>
        <v>11</v>
      </c>
      <c r="N7" s="282">
        <f>'DY Def'!M$5</f>
        <v>12</v>
      </c>
      <c r="O7" s="282">
        <f>'DY Def'!N$5</f>
        <v>13</v>
      </c>
      <c r="P7" s="282">
        <f>'DY Def'!O$5</f>
        <v>14</v>
      </c>
      <c r="Q7" s="282">
        <f>'DY Def'!P$5</f>
        <v>15</v>
      </c>
      <c r="R7" s="282">
        <f>'DY Def'!Q$5</f>
        <v>16</v>
      </c>
      <c r="S7" s="282">
        <f>'DY Def'!R$5</f>
        <v>17</v>
      </c>
      <c r="T7" s="282">
        <f>'DY Def'!S$5</f>
        <v>18</v>
      </c>
      <c r="U7" s="282">
        <f>'DY Def'!T$5</f>
        <v>19</v>
      </c>
      <c r="V7" s="282">
        <f>'DY Def'!U$5</f>
        <v>20</v>
      </c>
      <c r="W7" s="282">
        <f>'DY Def'!V$5</f>
        <v>21</v>
      </c>
      <c r="X7" s="282">
        <f>'DY Def'!W$5</f>
        <v>22</v>
      </c>
      <c r="Y7" s="282">
        <f>'DY Def'!X$5</f>
        <v>23</v>
      </c>
      <c r="Z7" s="282">
        <f>'DY Def'!Y$5</f>
        <v>24</v>
      </c>
      <c r="AA7" s="282">
        <f>'DY Def'!Z$5</f>
        <v>25</v>
      </c>
      <c r="AB7" s="282">
        <f>'DY Def'!AA$5</f>
        <v>26</v>
      </c>
      <c r="AC7" s="282">
        <f>'DY Def'!AB$5</f>
        <v>27</v>
      </c>
      <c r="AD7" s="282">
        <f>'DY Def'!AC$5</f>
        <v>28</v>
      </c>
      <c r="AE7" s="282">
        <f>'DY Def'!AD$5</f>
        <v>29</v>
      </c>
      <c r="AF7" s="282">
        <f>'DY Def'!AE$5</f>
        <v>30</v>
      </c>
      <c r="AG7" s="304"/>
    </row>
    <row r="8" spans="1:33" ht="23.45" customHeight="1" x14ac:dyDescent="0.2">
      <c r="B8" s="387" t="s">
        <v>187</v>
      </c>
      <c r="C8" s="134"/>
      <c r="D8" s="134"/>
      <c r="E8" s="134"/>
      <c r="F8" s="134"/>
      <c r="G8" s="13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30">
        <f>SUM(C8:AF8)</f>
        <v>0</v>
      </c>
    </row>
    <row r="9" spans="1:33" ht="6.6" customHeight="1" x14ac:dyDescent="0.2">
      <c r="B9" s="383"/>
      <c r="C9" s="384"/>
      <c r="D9" s="384"/>
      <c r="E9" s="384"/>
      <c r="F9" s="384"/>
      <c r="G9" s="384"/>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6"/>
    </row>
    <row r="10" spans="1:33" ht="15" customHeight="1" thickBot="1" x14ac:dyDescent="0.25">
      <c r="B10" s="382"/>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406">
        <f>SUM(C10:AF10)</f>
        <v>0</v>
      </c>
    </row>
    <row r="11" spans="1:33" ht="23.45" customHeight="1" x14ac:dyDescent="0.2">
      <c r="B11" s="395" t="s">
        <v>28</v>
      </c>
      <c r="C11" s="134"/>
      <c r="D11" s="134"/>
      <c r="E11" s="134"/>
      <c r="F11" s="134"/>
      <c r="G11" s="13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30"/>
    </row>
    <row r="12" spans="1:33" ht="6.6" customHeight="1" x14ac:dyDescent="0.2">
      <c r="B12" s="394"/>
      <c r="C12" s="384"/>
      <c r="D12" s="384"/>
      <c r="E12" s="384"/>
      <c r="F12" s="384"/>
      <c r="G12" s="384"/>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6"/>
    </row>
    <row r="13" spans="1:33" x14ac:dyDescent="0.2">
      <c r="B13" s="307"/>
      <c r="C13" s="134">
        <f>SUMIF('WW Spending Actual'!$B$10:$B$49,'Program Spending Limits'!$B13,'WW Spending Actual'!D$10:D$49)</f>
        <v>0</v>
      </c>
      <c r="D13" s="134">
        <f>SUMIF('WW Spending Actual'!$B$10:$B$49,'Program Spending Limits'!$B13,'WW Spending Actual'!E$10:E$49)</f>
        <v>0</v>
      </c>
      <c r="E13" s="134">
        <f>SUMIF('WW Spending Actual'!$B$10:$B$49,'Program Spending Limits'!$B13,'WW Spending Actual'!F$10:F$49)</f>
        <v>0</v>
      </c>
      <c r="F13" s="134">
        <f>SUMIF('WW Spending Actual'!$B$10:$B$49,'Program Spending Limits'!$B13,'WW Spending Actual'!G$10:G$49)</f>
        <v>0</v>
      </c>
      <c r="G13" s="134">
        <f>SUMIF('WW Spending Actual'!$B$10:$B$49,'Program Spending Limits'!$B13,'WW Spending Actual'!H$10:H$49)</f>
        <v>0</v>
      </c>
      <c r="H13" s="134">
        <f>SUMIF('WW Spending Actual'!$B$10:$B$49,'Program Spending Limits'!$B13,'WW Spending Actual'!I$10:I$49)</f>
        <v>0</v>
      </c>
      <c r="I13" s="134">
        <f>SUMIF('WW Spending Actual'!$B$10:$B$49,'Program Spending Limits'!$B13,'WW Spending Actual'!J$10:J$49)</f>
        <v>0</v>
      </c>
      <c r="J13" s="134">
        <f>SUMIF('WW Spending Actual'!$B$10:$B$49,'Program Spending Limits'!$B13,'WW Spending Actual'!K$10:K$49)</f>
        <v>0</v>
      </c>
      <c r="K13" s="134">
        <f>SUMIF('WW Spending Actual'!$B$10:$B$49,'Program Spending Limits'!$B13,'WW Spending Actual'!L$10:L$49)</f>
        <v>0</v>
      </c>
      <c r="L13" s="134">
        <f>SUMIF('WW Spending Actual'!$B$10:$B$49,'Program Spending Limits'!$B13,'WW Spending Actual'!M$10:M$49)</f>
        <v>0</v>
      </c>
      <c r="M13" s="134">
        <f>SUMIF('WW Spending Actual'!$B$10:$B$49,'Program Spending Limits'!$B13,'WW Spending Actual'!N$10:N$49)</f>
        <v>0</v>
      </c>
      <c r="N13" s="134">
        <f>SUMIF('WW Spending Actual'!$B$10:$B$49,'Program Spending Limits'!$B13,'WW Spending Actual'!O$10:O$49)</f>
        <v>0</v>
      </c>
      <c r="O13" s="134">
        <f>SUMIF('WW Spending Actual'!$B$10:$B$49,'Program Spending Limits'!$B13,'WW Spending Actual'!P$10:P$49)</f>
        <v>0</v>
      </c>
      <c r="P13" s="134">
        <f>SUMIF('WW Spending Actual'!$B$10:$B$49,'Program Spending Limits'!$B13,'WW Spending Actual'!Q$10:Q$49)</f>
        <v>0</v>
      </c>
      <c r="Q13" s="134">
        <f>SUMIF('WW Spending Actual'!$B$10:$B$49,'Program Spending Limits'!$B13,'WW Spending Actual'!R$10:R$49)</f>
        <v>0</v>
      </c>
      <c r="R13" s="134">
        <f>SUMIF('WW Spending Actual'!$B$10:$B$49,'Program Spending Limits'!$B13,'WW Spending Actual'!S$10:S$49)</f>
        <v>0</v>
      </c>
      <c r="S13" s="134">
        <f>SUMIF('WW Spending Actual'!$B$10:$B$49,'Program Spending Limits'!$B13,'WW Spending Actual'!T$10:T$49)</f>
        <v>0</v>
      </c>
      <c r="T13" s="134">
        <f>SUMIF('WW Spending Actual'!$B$10:$B$49,'Program Spending Limits'!$B13,'WW Spending Actual'!U$10:U$49)</f>
        <v>0</v>
      </c>
      <c r="U13" s="134">
        <f>SUMIF('WW Spending Actual'!$B$10:$B$49,'Program Spending Limits'!$B13,'WW Spending Actual'!V$10:V$49)</f>
        <v>0</v>
      </c>
      <c r="V13" s="134">
        <f>SUMIF('WW Spending Actual'!$B$10:$B$49,'Program Spending Limits'!$B13,'WW Spending Actual'!W$10:W$49)</f>
        <v>0</v>
      </c>
      <c r="W13" s="134">
        <f>SUMIF('WW Spending Actual'!$B$10:$B$49,'Program Spending Limits'!$B13,'WW Spending Actual'!X$10:X$49)</f>
        <v>0</v>
      </c>
      <c r="X13" s="134">
        <f>SUMIF('WW Spending Actual'!$B$10:$B$49,'Program Spending Limits'!$B13,'WW Spending Actual'!Y$10:Y$49)</f>
        <v>0</v>
      </c>
      <c r="Y13" s="134">
        <f>SUMIF('WW Spending Actual'!$B$10:$B$49,'Program Spending Limits'!$B13,'WW Spending Actual'!Z$10:Z$49)</f>
        <v>0</v>
      </c>
      <c r="Z13" s="134">
        <f>SUMIF('WW Spending Actual'!$B$10:$B$49,'Program Spending Limits'!$B13,'WW Spending Actual'!AA$10:AA$49)</f>
        <v>0</v>
      </c>
      <c r="AA13" s="134">
        <f>SUMIF('WW Spending Actual'!$B$10:$B$49,'Program Spending Limits'!$B13,'WW Spending Actual'!AB$10:AB$49)</f>
        <v>0</v>
      </c>
      <c r="AB13" s="134">
        <f>SUMIF('WW Spending Actual'!$B$10:$B$49,'Program Spending Limits'!$B13,'WW Spending Actual'!AC$10:AC$49)</f>
        <v>0</v>
      </c>
      <c r="AC13" s="134">
        <f>SUMIF('WW Spending Actual'!$B$10:$B$49,'Program Spending Limits'!$B13,'WW Spending Actual'!AD$10:AD$49)</f>
        <v>0</v>
      </c>
      <c r="AD13" s="134">
        <f>SUMIF('WW Spending Actual'!$B$10:$B$49,'Program Spending Limits'!$B13,'WW Spending Actual'!AE$10:AE$49)</f>
        <v>0</v>
      </c>
      <c r="AE13" s="134">
        <f>SUMIF('WW Spending Actual'!$B$10:$B$49,'Program Spending Limits'!$B13,'WW Spending Actual'!AF$10:AF$49)</f>
        <v>0</v>
      </c>
      <c r="AF13" s="134">
        <f>SUMIF('WW Spending Actual'!$B$10:$B$49,'Program Spending Limits'!$B13,'WW Spending Actual'!AG$10:AG$49)</f>
        <v>0</v>
      </c>
      <c r="AG13" s="130"/>
    </row>
    <row r="14" spans="1:33" x14ac:dyDescent="0.2">
      <c r="B14" s="307"/>
      <c r="C14" s="134">
        <f>SUMIF('WW Spending Actual'!$B$10:$B$49,'Program Spending Limits'!$B14,'WW Spending Actual'!D$10:D$49)</f>
        <v>0</v>
      </c>
      <c r="D14" s="134">
        <f>SUMIF('WW Spending Actual'!$B$10:$B$49,'Program Spending Limits'!$B14,'WW Spending Actual'!E$10:E$49)</f>
        <v>0</v>
      </c>
      <c r="E14" s="134">
        <f>SUMIF('WW Spending Actual'!$B$10:$B$49,'Program Spending Limits'!$B14,'WW Spending Actual'!F$10:F$49)</f>
        <v>0</v>
      </c>
      <c r="F14" s="134">
        <f>SUMIF('WW Spending Actual'!$B$10:$B$49,'Program Spending Limits'!$B14,'WW Spending Actual'!G$10:G$49)</f>
        <v>0</v>
      </c>
      <c r="G14" s="134">
        <f>SUMIF('WW Spending Actual'!$B$10:$B$49,'Program Spending Limits'!$B14,'WW Spending Actual'!H$10:H$49)</f>
        <v>0</v>
      </c>
      <c r="H14" s="134">
        <f>SUMIF('WW Spending Actual'!$B$10:$B$49,'Program Spending Limits'!$B14,'WW Spending Actual'!I$10:I$49)</f>
        <v>0</v>
      </c>
      <c r="I14" s="134">
        <f>SUMIF('WW Spending Actual'!$B$10:$B$49,'Program Spending Limits'!$B14,'WW Spending Actual'!J$10:J$49)</f>
        <v>0</v>
      </c>
      <c r="J14" s="134">
        <f>SUMIF('WW Spending Actual'!$B$10:$B$49,'Program Spending Limits'!$B14,'WW Spending Actual'!K$10:K$49)</f>
        <v>0</v>
      </c>
      <c r="K14" s="134">
        <f>SUMIF('WW Spending Actual'!$B$10:$B$49,'Program Spending Limits'!$B14,'WW Spending Actual'!L$10:L$49)</f>
        <v>0</v>
      </c>
      <c r="L14" s="134">
        <f>SUMIF('WW Spending Actual'!$B$10:$B$49,'Program Spending Limits'!$B14,'WW Spending Actual'!M$10:M$49)</f>
        <v>0</v>
      </c>
      <c r="M14" s="134">
        <f>SUMIF('WW Spending Actual'!$B$10:$B$49,'Program Spending Limits'!$B14,'WW Spending Actual'!N$10:N$49)</f>
        <v>0</v>
      </c>
      <c r="N14" s="134">
        <f>SUMIF('WW Spending Actual'!$B$10:$B$49,'Program Spending Limits'!$B14,'WW Spending Actual'!O$10:O$49)</f>
        <v>0</v>
      </c>
      <c r="O14" s="134">
        <f>SUMIF('WW Spending Actual'!$B$10:$B$49,'Program Spending Limits'!$B14,'WW Spending Actual'!P$10:P$49)</f>
        <v>0</v>
      </c>
      <c r="P14" s="134">
        <f>SUMIF('WW Spending Actual'!$B$10:$B$49,'Program Spending Limits'!$B14,'WW Spending Actual'!Q$10:Q$49)</f>
        <v>0</v>
      </c>
      <c r="Q14" s="134">
        <f>SUMIF('WW Spending Actual'!$B$10:$B$49,'Program Spending Limits'!$B14,'WW Spending Actual'!R$10:R$49)</f>
        <v>0</v>
      </c>
      <c r="R14" s="134">
        <f>SUMIF('WW Spending Actual'!$B$10:$B$49,'Program Spending Limits'!$B14,'WW Spending Actual'!S$10:S$49)</f>
        <v>0</v>
      </c>
      <c r="S14" s="134">
        <f>SUMIF('WW Spending Actual'!$B$10:$B$49,'Program Spending Limits'!$B14,'WW Spending Actual'!T$10:T$49)</f>
        <v>0</v>
      </c>
      <c r="T14" s="134">
        <f>SUMIF('WW Spending Actual'!$B$10:$B$49,'Program Spending Limits'!$B14,'WW Spending Actual'!U$10:U$49)</f>
        <v>0</v>
      </c>
      <c r="U14" s="134">
        <f>SUMIF('WW Spending Actual'!$B$10:$B$49,'Program Spending Limits'!$B14,'WW Spending Actual'!V$10:V$49)</f>
        <v>0</v>
      </c>
      <c r="V14" s="134">
        <f>SUMIF('WW Spending Actual'!$B$10:$B$49,'Program Spending Limits'!$B14,'WW Spending Actual'!W$10:W$49)</f>
        <v>0</v>
      </c>
      <c r="W14" s="134">
        <f>SUMIF('WW Spending Actual'!$B$10:$B$49,'Program Spending Limits'!$B14,'WW Spending Actual'!X$10:X$49)</f>
        <v>0</v>
      </c>
      <c r="X14" s="134">
        <f>SUMIF('WW Spending Actual'!$B$10:$B$49,'Program Spending Limits'!$B14,'WW Spending Actual'!Y$10:Y$49)</f>
        <v>0</v>
      </c>
      <c r="Y14" s="134">
        <f>SUMIF('WW Spending Actual'!$B$10:$B$49,'Program Spending Limits'!$B14,'WW Spending Actual'!Z$10:Z$49)</f>
        <v>0</v>
      </c>
      <c r="Z14" s="134">
        <f>SUMIF('WW Spending Actual'!$B$10:$B$49,'Program Spending Limits'!$B14,'WW Spending Actual'!AA$10:AA$49)</f>
        <v>0</v>
      </c>
      <c r="AA14" s="134">
        <f>SUMIF('WW Spending Actual'!$B$10:$B$49,'Program Spending Limits'!$B14,'WW Spending Actual'!AB$10:AB$49)</f>
        <v>0</v>
      </c>
      <c r="AB14" s="134"/>
      <c r="AC14" s="134"/>
      <c r="AD14" s="134"/>
      <c r="AE14" s="134"/>
      <c r="AF14" s="134"/>
      <c r="AG14" s="130"/>
    </row>
    <row r="15" spans="1:33" ht="18.95" customHeight="1" thickBot="1" x14ac:dyDescent="0.25">
      <c r="B15" s="391" t="s">
        <v>29</v>
      </c>
      <c r="C15" s="392">
        <f>C10-C13</f>
        <v>0</v>
      </c>
      <c r="D15" s="392">
        <f t="shared" ref="D15:AF15" si="0">D10-D13</f>
        <v>0</v>
      </c>
      <c r="E15" s="392">
        <f t="shared" si="0"/>
        <v>0</v>
      </c>
      <c r="F15" s="392">
        <f t="shared" si="0"/>
        <v>0</v>
      </c>
      <c r="G15" s="392">
        <f t="shared" si="0"/>
        <v>0</v>
      </c>
      <c r="H15" s="392">
        <f t="shared" si="0"/>
        <v>0</v>
      </c>
      <c r="I15" s="392">
        <f t="shared" si="0"/>
        <v>0</v>
      </c>
      <c r="J15" s="392">
        <f t="shared" si="0"/>
        <v>0</v>
      </c>
      <c r="K15" s="392">
        <f t="shared" si="0"/>
        <v>0</v>
      </c>
      <c r="L15" s="392">
        <f t="shared" si="0"/>
        <v>0</v>
      </c>
      <c r="M15" s="392">
        <f t="shared" si="0"/>
        <v>0</v>
      </c>
      <c r="N15" s="392">
        <f t="shared" si="0"/>
        <v>0</v>
      </c>
      <c r="O15" s="392">
        <f t="shared" si="0"/>
        <v>0</v>
      </c>
      <c r="P15" s="392">
        <f t="shared" si="0"/>
        <v>0</v>
      </c>
      <c r="Q15" s="392">
        <f t="shared" si="0"/>
        <v>0</v>
      </c>
      <c r="R15" s="392">
        <f t="shared" si="0"/>
        <v>0</v>
      </c>
      <c r="S15" s="392">
        <f t="shared" si="0"/>
        <v>0</v>
      </c>
      <c r="T15" s="392">
        <f t="shared" si="0"/>
        <v>0</v>
      </c>
      <c r="U15" s="392">
        <f t="shared" si="0"/>
        <v>0</v>
      </c>
      <c r="V15" s="392">
        <f t="shared" si="0"/>
        <v>0</v>
      </c>
      <c r="W15" s="392">
        <f t="shared" si="0"/>
        <v>0</v>
      </c>
      <c r="X15" s="392">
        <f t="shared" si="0"/>
        <v>0</v>
      </c>
      <c r="Y15" s="392">
        <f t="shared" si="0"/>
        <v>0</v>
      </c>
      <c r="Z15" s="392">
        <f t="shared" si="0"/>
        <v>0</v>
      </c>
      <c r="AA15" s="392">
        <f t="shared" si="0"/>
        <v>0</v>
      </c>
      <c r="AB15" s="392">
        <f t="shared" si="0"/>
        <v>0</v>
      </c>
      <c r="AC15" s="392">
        <f t="shared" si="0"/>
        <v>0</v>
      </c>
      <c r="AD15" s="392">
        <f t="shared" si="0"/>
        <v>0</v>
      </c>
      <c r="AE15" s="392">
        <f t="shared" si="0"/>
        <v>0</v>
      </c>
      <c r="AF15" s="392">
        <f t="shared" si="0"/>
        <v>0</v>
      </c>
      <c r="AG15" s="393">
        <f>SUM(C15:AF15)</f>
        <v>0</v>
      </c>
    </row>
    <row r="16" spans="1:33" ht="13.5" thickBot="1" x14ac:dyDescent="0.25">
      <c r="B16" s="388" t="s">
        <v>30</v>
      </c>
      <c r="C16" s="389" t="str">
        <f t="shared" ref="C16:AF16" si="1">IF(C15&lt;0,"Over",".")</f>
        <v>.</v>
      </c>
      <c r="D16" s="389" t="str">
        <f t="shared" si="1"/>
        <v>.</v>
      </c>
      <c r="E16" s="389" t="str">
        <f t="shared" si="1"/>
        <v>.</v>
      </c>
      <c r="F16" s="389" t="str">
        <f t="shared" si="1"/>
        <v>.</v>
      </c>
      <c r="G16" s="389" t="str">
        <f t="shared" si="1"/>
        <v>.</v>
      </c>
      <c r="H16" s="389" t="str">
        <f t="shared" si="1"/>
        <v>.</v>
      </c>
      <c r="I16" s="389" t="str">
        <f t="shared" si="1"/>
        <v>.</v>
      </c>
      <c r="J16" s="389" t="str">
        <f t="shared" si="1"/>
        <v>.</v>
      </c>
      <c r="K16" s="389" t="str">
        <f t="shared" si="1"/>
        <v>.</v>
      </c>
      <c r="L16" s="389" t="str">
        <f t="shared" si="1"/>
        <v>.</v>
      </c>
      <c r="M16" s="389" t="str">
        <f t="shared" si="1"/>
        <v>.</v>
      </c>
      <c r="N16" s="389" t="str">
        <f t="shared" si="1"/>
        <v>.</v>
      </c>
      <c r="O16" s="389" t="str">
        <f t="shared" si="1"/>
        <v>.</v>
      </c>
      <c r="P16" s="389" t="str">
        <f t="shared" si="1"/>
        <v>.</v>
      </c>
      <c r="Q16" s="389" t="str">
        <f t="shared" si="1"/>
        <v>.</v>
      </c>
      <c r="R16" s="389" t="str">
        <f t="shared" si="1"/>
        <v>.</v>
      </c>
      <c r="S16" s="389" t="str">
        <f t="shared" si="1"/>
        <v>.</v>
      </c>
      <c r="T16" s="389" t="str">
        <f t="shared" si="1"/>
        <v>.</v>
      </c>
      <c r="U16" s="389" t="str">
        <f t="shared" si="1"/>
        <v>.</v>
      </c>
      <c r="V16" s="389" t="str">
        <f t="shared" si="1"/>
        <v>.</v>
      </c>
      <c r="W16" s="389" t="str">
        <f t="shared" si="1"/>
        <v>.</v>
      </c>
      <c r="X16" s="389" t="str">
        <f t="shared" si="1"/>
        <v>.</v>
      </c>
      <c r="Y16" s="389" t="str">
        <f t="shared" si="1"/>
        <v>.</v>
      </c>
      <c r="Z16" s="389" t="str">
        <f t="shared" si="1"/>
        <v>.</v>
      </c>
      <c r="AA16" s="389" t="str">
        <f t="shared" si="1"/>
        <v>.</v>
      </c>
      <c r="AB16" s="389" t="str">
        <f t="shared" si="1"/>
        <v>.</v>
      </c>
      <c r="AC16" s="389" t="str">
        <f t="shared" si="1"/>
        <v>.</v>
      </c>
      <c r="AD16" s="389" t="str">
        <f t="shared" si="1"/>
        <v>.</v>
      </c>
      <c r="AE16" s="389" t="str">
        <f t="shared" si="1"/>
        <v>.</v>
      </c>
      <c r="AF16" s="389" t="str">
        <f t="shared" si="1"/>
        <v>.</v>
      </c>
      <c r="AG16" s="390" t="str">
        <f>IF(AG15&lt;0,"Over",".")</f>
        <v>.</v>
      </c>
    </row>
  </sheetData>
  <sheetProtection algorithmName="SHA-512" hashValue="oGr/h+OiF/CgV/jEfzFNh2x26ufL4W55U27QB9DUIKMZ7D066p7VXmOUV5wOm+1jfEZgihxJt1ZE7xl0uM7WHA==" saltValue="lbwC7r4qyjufuGu692wdnQ=="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1"/>
  <sheetViews>
    <sheetView zoomScaleNormal="100" workbookViewId="0"/>
  </sheetViews>
  <sheetFormatPr defaultColWidth="8.7109375" defaultRowHeight="12.75" x14ac:dyDescent="0.2"/>
  <cols>
    <col min="1" max="1" width="36.140625" customWidth="1"/>
    <col min="2" max="34" width="13" customWidth="1"/>
  </cols>
  <sheetData>
    <row r="1" spans="1:11" ht="27.6" customHeight="1" x14ac:dyDescent="0.2">
      <c r="A1" s="46"/>
      <c r="B1" s="46"/>
      <c r="C1" s="46"/>
      <c r="D1" s="46"/>
    </row>
    <row r="2" spans="1:11" x14ac:dyDescent="0.2">
      <c r="E2" s="37"/>
      <c r="F2" s="218"/>
      <c r="G2" s="274" t="s">
        <v>61</v>
      </c>
      <c r="H2" s="475">
        <v>44249</v>
      </c>
      <c r="I2" s="277"/>
      <c r="J2" s="274" t="s">
        <v>149</v>
      </c>
      <c r="K2" s="476">
        <v>5</v>
      </c>
    </row>
    <row r="3" spans="1:11" ht="33.75" x14ac:dyDescent="0.2">
      <c r="A3" s="2"/>
      <c r="E3" s="37"/>
      <c r="F3" s="219"/>
      <c r="G3" s="275" t="s">
        <v>62</v>
      </c>
      <c r="H3" s="475">
        <v>44196</v>
      </c>
      <c r="I3" s="277"/>
      <c r="J3" s="276" t="s">
        <v>150</v>
      </c>
      <c r="K3" s="477">
        <v>4</v>
      </c>
    </row>
    <row r="4" spans="1:11" x14ac:dyDescent="0.2">
      <c r="A4" s="2"/>
      <c r="G4" s="37"/>
    </row>
    <row r="5" spans="1:11" s="18" customFormat="1" ht="15" x14ac:dyDescent="0.2">
      <c r="A5" s="56" t="s">
        <v>112</v>
      </c>
      <c r="B5" s="36"/>
      <c r="C5" s="36"/>
      <c r="D5" s="36"/>
      <c r="E5" s="36"/>
      <c r="F5" s="36"/>
    </row>
    <row r="6" spans="1:11" s="18" customFormat="1" ht="15" x14ac:dyDescent="0.2">
      <c r="A6" s="56" t="s">
        <v>113</v>
      </c>
      <c r="B6" s="36"/>
      <c r="C6" s="36"/>
      <c r="D6" s="36"/>
    </row>
    <row r="7" spans="1:11" s="18" customFormat="1" ht="14.25" x14ac:dyDescent="0.2">
      <c r="A7" s="56" t="s">
        <v>114</v>
      </c>
    </row>
    <row r="8" spans="1:11" s="18" customFormat="1" ht="14.25" x14ac:dyDescent="0.2">
      <c r="A8" s="69" t="s">
        <v>115</v>
      </c>
    </row>
    <row r="9" spans="1:11" s="18" customFormat="1" ht="14.25" x14ac:dyDescent="0.2">
      <c r="A9" s="56" t="s">
        <v>116</v>
      </c>
    </row>
    <row r="10" spans="1:11" s="18" customFormat="1" ht="14.25" x14ac:dyDescent="0.2">
      <c r="A10" s="56" t="s">
        <v>117</v>
      </c>
      <c r="B10" s="70"/>
    </row>
    <row r="11" spans="1:11" s="18" customFormat="1" ht="14.25" x14ac:dyDescent="0.2">
      <c r="A11" s="56" t="s">
        <v>118</v>
      </c>
      <c r="B11" s="70"/>
    </row>
    <row r="12" spans="1:11" s="18" customFormat="1" ht="14.25" x14ac:dyDescent="0.2">
      <c r="A12" s="69" t="s">
        <v>119</v>
      </c>
      <c r="B12" s="70"/>
    </row>
    <row r="13" spans="1:11" s="18" customFormat="1" ht="14.25" x14ac:dyDescent="0.2">
      <c r="A13" s="69" t="s">
        <v>120</v>
      </c>
      <c r="B13" s="70"/>
    </row>
    <row r="14" spans="1:11" x14ac:dyDescent="0.2">
      <c r="A14" s="71"/>
      <c r="B14" s="72"/>
      <c r="C14" s="14"/>
      <c r="D14" s="14"/>
    </row>
    <row r="15" spans="1:11" hidden="1" x14ac:dyDescent="0.2">
      <c r="A15" s="38"/>
    </row>
    <row r="16" spans="1:11" ht="14.45" hidden="1" customHeight="1" x14ac:dyDescent="0.25">
      <c r="A16" s="241"/>
      <c r="B16" s="241"/>
    </row>
    <row r="17" spans="1:2" ht="14.45" hidden="1" customHeight="1" x14ac:dyDescent="0.25">
      <c r="A17" s="241"/>
      <c r="B17" s="241"/>
    </row>
    <row r="18" spans="1:2" ht="14.45" hidden="1" customHeight="1" x14ac:dyDescent="0.25">
      <c r="A18" s="241"/>
      <c r="B18" s="241"/>
    </row>
    <row r="19" spans="1:2" ht="14.45" hidden="1" customHeight="1" x14ac:dyDescent="0.25">
      <c r="A19" s="241"/>
      <c r="B19" s="241"/>
    </row>
    <row r="20" spans="1:2" ht="14.45" hidden="1" customHeight="1" x14ac:dyDescent="0.25">
      <c r="A20" s="241"/>
      <c r="B20" s="241"/>
    </row>
    <row r="21" spans="1:2" ht="14.45" hidden="1" customHeight="1" x14ac:dyDescent="0.25">
      <c r="A21" s="241"/>
      <c r="B21" s="241"/>
    </row>
    <row r="22" spans="1:2" ht="14.45" hidden="1" customHeight="1" x14ac:dyDescent="0.25">
      <c r="A22" s="241"/>
      <c r="B22" s="241"/>
    </row>
    <row r="23" spans="1:2" ht="14.45" hidden="1" customHeight="1" x14ac:dyDescent="0.25">
      <c r="A23" s="241"/>
      <c r="B23" s="241"/>
    </row>
    <row r="24" spans="1:2" ht="14.45" hidden="1" customHeight="1" x14ac:dyDescent="0.25">
      <c r="A24" s="241"/>
      <c r="B24" s="241"/>
    </row>
    <row r="25" spans="1:2" ht="14.45" hidden="1" customHeight="1" x14ac:dyDescent="0.25">
      <c r="A25" s="241"/>
      <c r="B25" s="241"/>
    </row>
    <row r="26" spans="1:2" ht="14.45" hidden="1" customHeight="1" x14ac:dyDescent="0.25">
      <c r="A26" s="241"/>
      <c r="B26" s="241"/>
    </row>
    <row r="27" spans="1:2" ht="14.45" hidden="1" customHeight="1" x14ac:dyDescent="0.25">
      <c r="A27" s="241"/>
      <c r="B27" s="241"/>
    </row>
    <row r="28" spans="1:2" ht="14.45" hidden="1" customHeight="1" x14ac:dyDescent="0.25">
      <c r="A28" s="241"/>
      <c r="B28" s="241"/>
    </row>
    <row r="29" spans="1:2" ht="14.45" hidden="1" customHeight="1" x14ac:dyDescent="0.25">
      <c r="A29" s="241"/>
      <c r="B29" s="241"/>
    </row>
    <row r="30" spans="1:2" ht="14.45" hidden="1" customHeight="1" x14ac:dyDescent="0.25">
      <c r="A30" s="241"/>
      <c r="B30" s="241"/>
    </row>
    <row r="31" spans="1:2" ht="14.45" hidden="1" customHeight="1" x14ac:dyDescent="0.25">
      <c r="A31" s="241"/>
      <c r="B31" s="241"/>
    </row>
    <row r="32" spans="1:2" ht="14.45" hidden="1" customHeight="1" x14ac:dyDescent="0.25">
      <c r="A32" s="241"/>
      <c r="B32" s="241"/>
    </row>
    <row r="33" spans="1:2" ht="14.45" hidden="1" customHeight="1" x14ac:dyDescent="0.25">
      <c r="A33" s="241"/>
      <c r="B33" s="241"/>
    </row>
    <row r="34" spans="1:2" ht="14.45" hidden="1" customHeight="1" x14ac:dyDescent="0.25">
      <c r="A34" s="241"/>
      <c r="B34" s="241"/>
    </row>
    <row r="35" spans="1:2" ht="14.45" hidden="1" customHeight="1" x14ac:dyDescent="0.25">
      <c r="A35" s="241"/>
      <c r="B35" s="241"/>
    </row>
    <row r="36" spans="1:2" ht="14.45" hidden="1" customHeight="1" x14ac:dyDescent="0.25">
      <c r="A36" s="241"/>
      <c r="B36" s="241"/>
    </row>
    <row r="37" spans="1:2" ht="14.45" hidden="1" customHeight="1" x14ac:dyDescent="0.25">
      <c r="A37" s="241"/>
      <c r="B37" s="241"/>
    </row>
    <row r="38" spans="1:2" ht="14.45" hidden="1" customHeight="1" x14ac:dyDescent="0.25">
      <c r="A38" s="241"/>
      <c r="B38" s="241"/>
    </row>
    <row r="39" spans="1:2" ht="14.45" hidden="1" customHeight="1" x14ac:dyDescent="0.25">
      <c r="A39" s="241"/>
      <c r="B39" s="241"/>
    </row>
    <row r="40" spans="1:2" ht="14.45" hidden="1" customHeight="1" x14ac:dyDescent="0.25">
      <c r="A40" s="241"/>
      <c r="B40" s="241"/>
    </row>
    <row r="41" spans="1:2" ht="14.45" hidden="1" customHeight="1" x14ac:dyDescent="0.25">
      <c r="A41" s="241"/>
      <c r="B41" s="241"/>
    </row>
    <row r="42" spans="1:2" ht="14.45" hidden="1" customHeight="1" x14ac:dyDescent="0.25">
      <c r="A42" s="241"/>
      <c r="B42" s="241"/>
    </row>
    <row r="43" spans="1:2" ht="14.45" hidden="1" customHeight="1" x14ac:dyDescent="0.25">
      <c r="A43" s="241"/>
      <c r="B43" s="241"/>
    </row>
    <row r="44" spans="1:2" ht="14.45" hidden="1" customHeight="1" x14ac:dyDescent="0.25">
      <c r="A44" s="241"/>
      <c r="B44" s="241"/>
    </row>
    <row r="45" spans="1:2" ht="14.45" hidden="1" customHeight="1" x14ac:dyDescent="0.25">
      <c r="A45" s="241"/>
      <c r="B45" s="241"/>
    </row>
    <row r="46" spans="1:2" ht="14.45" hidden="1" customHeight="1" x14ac:dyDescent="0.25">
      <c r="A46" s="241"/>
      <c r="B46" s="241"/>
    </row>
    <row r="47" spans="1:2" ht="14.45" hidden="1" customHeight="1" x14ac:dyDescent="0.25">
      <c r="A47" s="241"/>
      <c r="B47" s="241"/>
    </row>
    <row r="48" spans="1:2" ht="14.45" hidden="1" customHeight="1" x14ac:dyDescent="0.25">
      <c r="A48" s="241"/>
      <c r="B48" s="241"/>
    </row>
    <row r="49" spans="1:2" ht="14.45" hidden="1" customHeight="1" x14ac:dyDescent="0.25">
      <c r="A49" s="241"/>
      <c r="B49" s="241"/>
    </row>
    <row r="50" spans="1:2" ht="14.45" hidden="1" customHeight="1" x14ac:dyDescent="0.25">
      <c r="A50" s="241"/>
      <c r="B50" s="241"/>
    </row>
    <row r="51" spans="1:2" ht="14.45" hidden="1" customHeight="1" x14ac:dyDescent="0.25">
      <c r="A51" s="241"/>
      <c r="B51" s="241"/>
    </row>
    <row r="52" spans="1:2" ht="14.45" hidden="1" customHeight="1" x14ac:dyDescent="0.25">
      <c r="A52" s="241"/>
      <c r="B52" s="241"/>
    </row>
    <row r="53" spans="1:2" ht="14.45" hidden="1" customHeight="1" x14ac:dyDescent="0.25">
      <c r="A53" s="241"/>
      <c r="B53" s="241"/>
    </row>
    <row r="54" spans="1:2" ht="14.45" hidden="1" customHeight="1" x14ac:dyDescent="0.25">
      <c r="A54" s="241"/>
      <c r="B54" s="241"/>
    </row>
    <row r="55" spans="1:2" ht="14.45" hidden="1" customHeight="1" x14ac:dyDescent="0.25">
      <c r="A55" s="241"/>
      <c r="B55" s="241"/>
    </row>
    <row r="56" spans="1:2" ht="14.45" hidden="1" customHeight="1" x14ac:dyDescent="0.25">
      <c r="A56" s="241"/>
      <c r="B56" s="241"/>
    </row>
    <row r="57" spans="1:2" ht="14.45" hidden="1" customHeight="1" x14ac:dyDescent="0.25">
      <c r="A57" s="241"/>
      <c r="B57" s="241"/>
    </row>
    <row r="58" spans="1:2" ht="14.45" hidden="1" customHeight="1" x14ac:dyDescent="0.25">
      <c r="A58" s="241"/>
      <c r="B58" s="241"/>
    </row>
    <row r="59" spans="1:2" ht="14.45" hidden="1" customHeight="1" x14ac:dyDescent="0.25">
      <c r="A59" s="241"/>
      <c r="B59" s="241"/>
    </row>
    <row r="60" spans="1:2" ht="14.45" hidden="1" customHeight="1" x14ac:dyDescent="0.25">
      <c r="A60" s="241"/>
      <c r="B60" s="241"/>
    </row>
    <row r="61" spans="1:2" ht="14.45" hidden="1" customHeight="1" x14ac:dyDescent="0.25">
      <c r="A61" s="241"/>
      <c r="B61" s="241"/>
    </row>
    <row r="62" spans="1:2" ht="14.45" hidden="1" customHeight="1" x14ac:dyDescent="0.25">
      <c r="A62" s="241"/>
      <c r="B62" s="241"/>
    </row>
    <row r="63" spans="1:2" ht="14.45" hidden="1" customHeight="1" x14ac:dyDescent="0.25">
      <c r="A63" s="241"/>
      <c r="B63" s="241"/>
    </row>
    <row r="64" spans="1:2" ht="14.45" hidden="1" customHeight="1" x14ac:dyDescent="0.25">
      <c r="A64" s="241"/>
      <c r="B64" s="241"/>
    </row>
    <row r="65" spans="1:2" ht="14.45" hidden="1" customHeight="1" x14ac:dyDescent="0.25">
      <c r="A65" s="241"/>
      <c r="B65" s="241"/>
    </row>
    <row r="66" spans="1:2" ht="14.45" hidden="1" customHeight="1" x14ac:dyDescent="0.25">
      <c r="A66" s="241"/>
      <c r="B66" s="241"/>
    </row>
    <row r="67" spans="1:2" ht="14.45" hidden="1" customHeight="1" x14ac:dyDescent="0.25">
      <c r="A67" s="241"/>
      <c r="B67" s="241"/>
    </row>
    <row r="68" spans="1:2" ht="14.45" hidden="1" customHeight="1" x14ac:dyDescent="0.25">
      <c r="A68" s="241"/>
      <c r="B68" s="241"/>
    </row>
    <row r="69" spans="1:2" ht="14.45" hidden="1" customHeight="1" x14ac:dyDescent="0.25">
      <c r="A69" s="241"/>
      <c r="B69" s="241"/>
    </row>
    <row r="70" spans="1:2" ht="14.45" hidden="1" customHeight="1" x14ac:dyDescent="0.25">
      <c r="A70" s="241"/>
      <c r="B70" s="241"/>
    </row>
    <row r="71" spans="1:2" ht="14.45" hidden="1" customHeight="1" x14ac:dyDescent="0.25">
      <c r="A71" s="241"/>
      <c r="B71" s="241"/>
    </row>
    <row r="72" spans="1:2" ht="14.45" hidden="1" customHeight="1" x14ac:dyDescent="0.25">
      <c r="A72" s="241"/>
      <c r="B72" s="241"/>
    </row>
    <row r="73" spans="1:2" ht="14.45" hidden="1" customHeight="1" x14ac:dyDescent="0.25">
      <c r="A73" s="241"/>
      <c r="B73" s="241"/>
    </row>
    <row r="74" spans="1:2" ht="14.45" hidden="1" customHeight="1" x14ac:dyDescent="0.25">
      <c r="A74" s="241"/>
      <c r="B74" s="241"/>
    </row>
    <row r="75" spans="1:2" ht="14.45" hidden="1" customHeight="1" x14ac:dyDescent="0.25">
      <c r="A75" s="241"/>
      <c r="B75" s="241"/>
    </row>
    <row r="76" spans="1:2" ht="14.45" hidden="1" customHeight="1" x14ac:dyDescent="0.25">
      <c r="A76" s="241"/>
      <c r="B76" s="241"/>
    </row>
    <row r="77" spans="1:2" ht="14.45" hidden="1" customHeight="1" x14ac:dyDescent="0.25">
      <c r="A77" s="241"/>
      <c r="B77" s="241"/>
    </row>
    <row r="78" spans="1:2" ht="14.45" hidden="1" customHeight="1" x14ac:dyDescent="0.25">
      <c r="A78" s="241"/>
      <c r="B78" s="241"/>
    </row>
    <row r="79" spans="1:2" ht="14.45" hidden="1" customHeight="1" x14ac:dyDescent="0.25">
      <c r="A79" s="241"/>
      <c r="B79" s="241"/>
    </row>
    <row r="80" spans="1:2" ht="14.45" hidden="1" customHeight="1" x14ac:dyDescent="0.25">
      <c r="A80" s="241"/>
      <c r="B80" s="241"/>
    </row>
    <row r="81" spans="1:2" ht="14.45" hidden="1" customHeight="1" x14ac:dyDescent="0.25">
      <c r="A81" s="241"/>
      <c r="B81" s="241"/>
    </row>
    <row r="82" spans="1:2" ht="14.45" hidden="1" customHeight="1" x14ac:dyDescent="0.25">
      <c r="A82" s="241"/>
      <c r="B82" s="241"/>
    </row>
    <row r="83" spans="1:2" ht="14.45" hidden="1" customHeight="1" x14ac:dyDescent="0.25">
      <c r="A83" s="241"/>
      <c r="B83" s="241"/>
    </row>
    <row r="84" spans="1:2" ht="14.45" hidden="1" customHeight="1" x14ac:dyDescent="0.25">
      <c r="A84" s="241"/>
      <c r="B84" s="241"/>
    </row>
    <row r="85" spans="1:2" ht="14.45" hidden="1" customHeight="1" x14ac:dyDescent="0.25">
      <c r="A85" s="241"/>
      <c r="B85" s="241"/>
    </row>
    <row r="86" spans="1:2" ht="14.45" hidden="1" customHeight="1" x14ac:dyDescent="0.25">
      <c r="A86" s="241"/>
      <c r="B86" s="241"/>
    </row>
    <row r="87" spans="1:2" ht="14.45" hidden="1" customHeight="1" x14ac:dyDescent="0.25">
      <c r="A87" s="241"/>
      <c r="B87" s="241"/>
    </row>
    <row r="88" spans="1:2" ht="14.45" hidden="1" customHeight="1" x14ac:dyDescent="0.25">
      <c r="A88" s="241"/>
      <c r="B88" s="241"/>
    </row>
    <row r="89" spans="1:2" ht="14.45" hidden="1" customHeight="1" x14ac:dyDescent="0.25">
      <c r="A89" s="241"/>
      <c r="B89" s="241"/>
    </row>
    <row r="90" spans="1:2" ht="14.45" hidden="1" customHeight="1" x14ac:dyDescent="0.25">
      <c r="A90" s="241"/>
      <c r="B90" s="241"/>
    </row>
    <row r="91" spans="1:2" ht="14.45" hidden="1" customHeight="1" x14ac:dyDescent="0.25">
      <c r="A91" s="241"/>
      <c r="B91" s="241"/>
    </row>
    <row r="92" spans="1:2" ht="14.45" hidden="1" customHeight="1" x14ac:dyDescent="0.25">
      <c r="A92" s="241"/>
      <c r="B92" s="241"/>
    </row>
    <row r="93" spans="1:2" ht="14.45" hidden="1" customHeight="1" x14ac:dyDescent="0.25">
      <c r="A93" s="241"/>
      <c r="B93" s="241"/>
    </row>
    <row r="94" spans="1:2" ht="14.45" hidden="1" customHeight="1" x14ac:dyDescent="0.25">
      <c r="A94" s="241"/>
      <c r="B94" s="241"/>
    </row>
    <row r="95" spans="1:2" ht="14.45" hidden="1" customHeight="1" x14ac:dyDescent="0.25">
      <c r="A95" s="241"/>
      <c r="B95" s="241"/>
    </row>
    <row r="96" spans="1:2" ht="13.5" thickBot="1" x14ac:dyDescent="0.25"/>
    <row r="97" spans="1:34" ht="15.75" thickBot="1" x14ac:dyDescent="0.3">
      <c r="A97" s="242" t="s">
        <v>88</v>
      </c>
    </row>
    <row r="98" spans="1:34" ht="15" x14ac:dyDescent="0.25">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row>
    <row r="99" spans="1:34" ht="15" x14ac:dyDescent="0.25">
      <c r="A99" s="279" t="s">
        <v>16</v>
      </c>
      <c r="B99" s="278"/>
      <c r="C99" s="278"/>
      <c r="D99" s="278"/>
      <c r="E99" s="278"/>
      <c r="F99" s="278"/>
      <c r="G99" s="278"/>
      <c r="H99" s="278"/>
      <c r="I99" s="278"/>
      <c r="J99" s="278"/>
      <c r="K99" s="278"/>
      <c r="L99" s="278"/>
      <c r="M99" s="278"/>
      <c r="N99" s="278"/>
      <c r="O99" s="278"/>
      <c r="P99" s="278"/>
      <c r="Q99" s="278"/>
      <c r="R99" s="278"/>
      <c r="S99" s="278"/>
      <c r="T99" s="278"/>
      <c r="U99" s="278"/>
      <c r="V99" s="278"/>
      <c r="W99" s="278"/>
      <c r="X99" s="278"/>
      <c r="Y99" s="278"/>
      <c r="Z99" s="278"/>
      <c r="AA99" s="278"/>
      <c r="AB99" s="278"/>
      <c r="AC99" s="278"/>
      <c r="AD99" s="278"/>
      <c r="AE99" s="278"/>
      <c r="AF99" s="278"/>
      <c r="AG99" s="278"/>
      <c r="AH99" s="278"/>
    </row>
    <row r="100" spans="1:34" s="469" customFormat="1" ht="29.45" customHeight="1" x14ac:dyDescent="0.25">
      <c r="A100" s="467" t="s">
        <v>137</v>
      </c>
      <c r="B100" s="468" t="s">
        <v>140</v>
      </c>
      <c r="C100" s="468" t="s">
        <v>192</v>
      </c>
      <c r="D100" s="468" t="s">
        <v>193</v>
      </c>
      <c r="E100" s="468" t="s">
        <v>194</v>
      </c>
      <c r="F100" s="468" t="s">
        <v>195</v>
      </c>
      <c r="G100" s="468" t="s">
        <v>196</v>
      </c>
      <c r="H100" s="468" t="s">
        <v>197</v>
      </c>
      <c r="I100" s="468" t="s">
        <v>198</v>
      </c>
      <c r="J100" s="468" t="s">
        <v>199</v>
      </c>
      <c r="K100" s="468" t="s">
        <v>200</v>
      </c>
      <c r="L100" s="468" t="s">
        <v>201</v>
      </c>
      <c r="M100" s="468" t="s">
        <v>202</v>
      </c>
      <c r="N100" s="468" t="s">
        <v>203</v>
      </c>
      <c r="O100" s="468" t="s">
        <v>204</v>
      </c>
      <c r="P100" s="468" t="s">
        <v>205</v>
      </c>
      <c r="Q100" s="468" t="s">
        <v>206</v>
      </c>
      <c r="R100" s="468" t="s">
        <v>207</v>
      </c>
      <c r="S100" s="468" t="s">
        <v>208</v>
      </c>
      <c r="T100" s="468" t="s">
        <v>209</v>
      </c>
      <c r="U100" s="468" t="s">
        <v>210</v>
      </c>
      <c r="V100" s="468" t="s">
        <v>211</v>
      </c>
      <c r="W100" s="468" t="s">
        <v>212</v>
      </c>
      <c r="X100" s="468" t="s">
        <v>213</v>
      </c>
      <c r="Y100" s="468" t="s">
        <v>214</v>
      </c>
      <c r="Z100" s="468" t="s">
        <v>215</v>
      </c>
      <c r="AA100" s="468" t="s">
        <v>216</v>
      </c>
      <c r="AB100" s="468" t="s">
        <v>217</v>
      </c>
      <c r="AC100" s="468" t="s">
        <v>218</v>
      </c>
      <c r="AD100" s="468" t="s">
        <v>219</v>
      </c>
      <c r="AE100" s="468" t="s">
        <v>220</v>
      </c>
      <c r="AF100" s="468" t="s">
        <v>221</v>
      </c>
      <c r="AG100" s="468" t="s">
        <v>20</v>
      </c>
      <c r="AH100" s="468" t="s">
        <v>141</v>
      </c>
    </row>
    <row r="101" spans="1:34" s="472" customFormat="1" ht="11.25" x14ac:dyDescent="0.2">
      <c r="A101" s="470" t="s">
        <v>222</v>
      </c>
      <c r="B101" s="471">
        <v>0</v>
      </c>
      <c r="C101" s="471">
        <v>277993275</v>
      </c>
      <c r="D101" s="471">
        <v>390435985</v>
      </c>
      <c r="E101" s="471">
        <v>265701160</v>
      </c>
      <c r="F101" s="471">
        <v>285304886</v>
      </c>
      <c r="G101" s="471">
        <v>358992116</v>
      </c>
      <c r="H101" s="471">
        <v>0</v>
      </c>
      <c r="I101" s="471">
        <v>0</v>
      </c>
      <c r="J101" s="471">
        <v>0</v>
      </c>
      <c r="K101" s="471">
        <v>0</v>
      </c>
      <c r="L101" s="471">
        <v>0</v>
      </c>
      <c r="M101" s="471">
        <v>0</v>
      </c>
      <c r="N101" s="471">
        <v>0</v>
      </c>
      <c r="O101" s="471">
        <v>0</v>
      </c>
      <c r="P101" s="471">
        <v>0</v>
      </c>
      <c r="Q101" s="471">
        <v>0</v>
      </c>
      <c r="R101" s="471">
        <v>0</v>
      </c>
      <c r="S101" s="471">
        <v>0</v>
      </c>
      <c r="T101" s="471">
        <v>0</v>
      </c>
      <c r="U101" s="471">
        <v>0</v>
      </c>
      <c r="V101" s="471">
        <v>0</v>
      </c>
      <c r="W101" s="471">
        <v>0</v>
      </c>
      <c r="X101" s="471">
        <v>0</v>
      </c>
      <c r="Y101" s="471">
        <v>0</v>
      </c>
      <c r="Z101" s="471">
        <v>0</v>
      </c>
      <c r="AA101" s="471">
        <v>0</v>
      </c>
      <c r="AB101" s="471">
        <v>0</v>
      </c>
      <c r="AC101" s="471">
        <v>0</v>
      </c>
      <c r="AD101" s="471">
        <v>0</v>
      </c>
      <c r="AE101" s="471">
        <v>0</v>
      </c>
      <c r="AF101" s="471">
        <v>0</v>
      </c>
      <c r="AG101" s="471">
        <v>1092609101</v>
      </c>
      <c r="AH101" s="471">
        <v>1092609101</v>
      </c>
    </row>
    <row r="102" spans="1:34" s="469" customFormat="1" x14ac:dyDescent="0.2">
      <c r="A102" s="473" t="s">
        <v>20</v>
      </c>
      <c r="B102" s="474">
        <f t="shared" ref="B102:AH102" si="0">SUM(B101:B101)</f>
        <v>0</v>
      </c>
      <c r="C102" s="474">
        <f t="shared" si="0"/>
        <v>277993275</v>
      </c>
      <c r="D102" s="474">
        <f t="shared" si="0"/>
        <v>390435985</v>
      </c>
      <c r="E102" s="474">
        <f t="shared" si="0"/>
        <v>265701160</v>
      </c>
      <c r="F102" s="474">
        <f t="shared" si="0"/>
        <v>285304886</v>
      </c>
      <c r="G102" s="474">
        <f t="shared" si="0"/>
        <v>358992116</v>
      </c>
      <c r="H102" s="474">
        <f t="shared" si="0"/>
        <v>0</v>
      </c>
      <c r="I102" s="474">
        <f t="shared" si="0"/>
        <v>0</v>
      </c>
      <c r="J102" s="474">
        <f t="shared" si="0"/>
        <v>0</v>
      </c>
      <c r="K102" s="474">
        <f t="shared" si="0"/>
        <v>0</v>
      </c>
      <c r="L102" s="474">
        <f t="shared" si="0"/>
        <v>0</v>
      </c>
      <c r="M102" s="474">
        <f t="shared" si="0"/>
        <v>0</v>
      </c>
      <c r="N102" s="474">
        <f t="shared" si="0"/>
        <v>0</v>
      </c>
      <c r="O102" s="474">
        <f t="shared" si="0"/>
        <v>0</v>
      </c>
      <c r="P102" s="474">
        <f t="shared" si="0"/>
        <v>0</v>
      </c>
      <c r="Q102" s="474">
        <f t="shared" si="0"/>
        <v>0</v>
      </c>
      <c r="R102" s="474">
        <f t="shared" si="0"/>
        <v>0</v>
      </c>
      <c r="S102" s="474">
        <f t="shared" si="0"/>
        <v>0</v>
      </c>
      <c r="T102" s="474">
        <f t="shared" si="0"/>
        <v>0</v>
      </c>
      <c r="U102" s="474">
        <f t="shared" si="0"/>
        <v>0</v>
      </c>
      <c r="V102" s="474">
        <f t="shared" si="0"/>
        <v>0</v>
      </c>
      <c r="W102" s="474">
        <f t="shared" si="0"/>
        <v>0</v>
      </c>
      <c r="X102" s="474">
        <f t="shared" si="0"/>
        <v>0</v>
      </c>
      <c r="Y102" s="474">
        <f t="shared" si="0"/>
        <v>0</v>
      </c>
      <c r="Z102" s="474">
        <f t="shared" si="0"/>
        <v>0</v>
      </c>
      <c r="AA102" s="474">
        <f t="shared" si="0"/>
        <v>0</v>
      </c>
      <c r="AB102" s="474">
        <f t="shared" si="0"/>
        <v>0</v>
      </c>
      <c r="AC102" s="474">
        <f t="shared" si="0"/>
        <v>0</v>
      </c>
      <c r="AD102" s="474">
        <f t="shared" si="0"/>
        <v>0</v>
      </c>
      <c r="AE102" s="474">
        <f t="shared" si="0"/>
        <v>0</v>
      </c>
      <c r="AF102" s="474">
        <f t="shared" si="0"/>
        <v>0</v>
      </c>
      <c r="AG102" s="474">
        <f t="shared" si="0"/>
        <v>1092609101</v>
      </c>
      <c r="AH102" s="474">
        <f t="shared" si="0"/>
        <v>1092609101</v>
      </c>
    </row>
    <row r="103" spans="1:34" s="469" customFormat="1" hidden="1" x14ac:dyDescent="0.2">
      <c r="A103" s="817"/>
      <c r="B103" s="818"/>
      <c r="C103" s="818"/>
      <c r="D103" s="818"/>
      <c r="E103" s="818"/>
      <c r="F103" s="818"/>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818"/>
      <c r="AD103" s="818"/>
      <c r="AE103" s="818"/>
      <c r="AF103" s="818"/>
      <c r="AG103" s="818"/>
      <c r="AH103" s="818"/>
    </row>
    <row r="104" spans="1:34" s="469" customFormat="1" hidden="1" x14ac:dyDescent="0.2">
      <c r="A104" s="817"/>
      <c r="B104" s="818"/>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818"/>
      <c r="AG104" s="818"/>
      <c r="AH104" s="818"/>
    </row>
    <row r="105" spans="1:34" s="469" customFormat="1" hidden="1" x14ac:dyDescent="0.2">
      <c r="A105" s="817"/>
      <c r="B105" s="818"/>
      <c r="C105" s="818"/>
      <c r="D105" s="818"/>
      <c r="E105" s="818"/>
      <c r="F105" s="818"/>
      <c r="G105" s="818"/>
      <c r="H105" s="818"/>
      <c r="I105" s="818"/>
      <c r="J105" s="818"/>
      <c r="K105" s="818"/>
      <c r="L105" s="818"/>
      <c r="M105" s="818"/>
      <c r="N105" s="818"/>
      <c r="O105" s="818"/>
      <c r="P105" s="818"/>
      <c r="Q105" s="818"/>
      <c r="R105" s="818"/>
      <c r="S105" s="818"/>
      <c r="T105" s="818"/>
      <c r="U105" s="818"/>
      <c r="V105" s="818"/>
      <c r="W105" s="818"/>
      <c r="X105" s="818"/>
      <c r="Y105" s="818"/>
      <c r="Z105" s="818"/>
      <c r="AA105" s="818"/>
      <c r="AB105" s="818"/>
      <c r="AC105" s="818"/>
      <c r="AD105" s="818"/>
      <c r="AE105" s="818"/>
      <c r="AF105" s="818"/>
      <c r="AG105" s="818"/>
      <c r="AH105" s="818"/>
    </row>
    <row r="106" spans="1:34" s="469" customFormat="1" hidden="1" x14ac:dyDescent="0.2">
      <c r="A106" s="817"/>
      <c r="B106" s="818"/>
      <c r="C106" s="818"/>
      <c r="D106" s="818"/>
      <c r="E106" s="818"/>
      <c r="F106" s="818"/>
      <c r="G106" s="818"/>
      <c r="H106" s="818"/>
      <c r="I106" s="818"/>
      <c r="J106" s="818"/>
      <c r="K106" s="818"/>
      <c r="L106" s="818"/>
      <c r="M106" s="818"/>
      <c r="N106" s="818"/>
      <c r="O106" s="818"/>
      <c r="P106" s="818"/>
      <c r="Q106" s="818"/>
      <c r="R106" s="818"/>
      <c r="S106" s="818"/>
      <c r="T106" s="818"/>
      <c r="U106" s="818"/>
      <c r="V106" s="818"/>
      <c r="W106" s="818"/>
      <c r="X106" s="818"/>
      <c r="Y106" s="818"/>
      <c r="Z106" s="818"/>
      <c r="AA106" s="818"/>
      <c r="AB106" s="818"/>
      <c r="AC106" s="818"/>
      <c r="AD106" s="818"/>
      <c r="AE106" s="818"/>
      <c r="AF106" s="818"/>
      <c r="AG106" s="818"/>
      <c r="AH106" s="818"/>
    </row>
    <row r="107" spans="1:34" s="469" customFormat="1" hidden="1" x14ac:dyDescent="0.2">
      <c r="A107" s="817"/>
      <c r="B107" s="818"/>
      <c r="C107" s="818"/>
      <c r="D107" s="818"/>
      <c r="E107" s="818"/>
      <c r="F107" s="818"/>
      <c r="G107" s="818"/>
      <c r="H107" s="818"/>
      <c r="I107" s="818"/>
      <c r="J107" s="818"/>
      <c r="K107" s="818"/>
      <c r="L107" s="818"/>
      <c r="M107" s="818"/>
      <c r="N107" s="818"/>
      <c r="O107" s="818"/>
      <c r="P107" s="818"/>
      <c r="Q107" s="818"/>
      <c r="R107" s="818"/>
      <c r="S107" s="818"/>
      <c r="T107" s="818"/>
      <c r="U107" s="818"/>
      <c r="V107" s="818"/>
      <c r="W107" s="818"/>
      <c r="X107" s="818"/>
      <c r="Y107" s="818"/>
      <c r="Z107" s="818"/>
      <c r="AA107" s="818"/>
      <c r="AB107" s="818"/>
      <c r="AC107" s="818"/>
      <c r="AD107" s="818"/>
      <c r="AE107" s="818"/>
      <c r="AF107" s="818"/>
      <c r="AG107" s="818"/>
      <c r="AH107" s="818"/>
    </row>
    <row r="108" spans="1:34" s="469" customFormat="1" hidden="1" x14ac:dyDescent="0.2">
      <c r="A108" s="817"/>
      <c r="B108" s="818"/>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row>
    <row r="109" spans="1:34" s="469" customFormat="1" hidden="1" x14ac:dyDescent="0.2">
      <c r="A109" s="817"/>
      <c r="B109" s="818"/>
      <c r="C109" s="818"/>
      <c r="D109" s="818"/>
      <c r="E109" s="818"/>
      <c r="F109" s="818"/>
      <c r="G109" s="818"/>
      <c r="H109" s="818"/>
      <c r="I109" s="818"/>
      <c r="J109" s="818"/>
      <c r="K109" s="818"/>
      <c r="L109" s="818"/>
      <c r="M109" s="818"/>
      <c r="N109" s="818"/>
      <c r="O109" s="818"/>
      <c r="P109" s="818"/>
      <c r="Q109" s="818"/>
      <c r="R109" s="818"/>
      <c r="S109" s="818"/>
      <c r="T109" s="818"/>
      <c r="U109" s="818"/>
      <c r="V109" s="818"/>
      <c r="W109" s="818"/>
      <c r="X109" s="818"/>
      <c r="Y109" s="818"/>
      <c r="Z109" s="818"/>
      <c r="AA109" s="818"/>
      <c r="AB109" s="818"/>
      <c r="AC109" s="818"/>
      <c r="AD109" s="818"/>
      <c r="AE109" s="818"/>
      <c r="AF109" s="818"/>
      <c r="AG109" s="818"/>
      <c r="AH109" s="818"/>
    </row>
    <row r="110" spans="1:34" s="469" customFormat="1" hidden="1" x14ac:dyDescent="0.2">
      <c r="A110" s="817"/>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8"/>
      <c r="AA110" s="818"/>
      <c r="AB110" s="818"/>
      <c r="AC110" s="818"/>
      <c r="AD110" s="818"/>
      <c r="AE110" s="818"/>
      <c r="AF110" s="818"/>
      <c r="AG110" s="818"/>
      <c r="AH110" s="818"/>
    </row>
    <row r="111" spans="1:34" s="469" customFormat="1" hidden="1" x14ac:dyDescent="0.2">
      <c r="A111" s="817"/>
      <c r="B111" s="818"/>
      <c r="C111" s="818"/>
      <c r="D111" s="818"/>
      <c r="E111" s="818"/>
      <c r="F111" s="818"/>
      <c r="G111" s="818"/>
      <c r="H111" s="818"/>
      <c r="I111" s="818"/>
      <c r="J111" s="818"/>
      <c r="K111" s="818"/>
      <c r="L111" s="818"/>
      <c r="M111" s="818"/>
      <c r="N111" s="818"/>
      <c r="O111" s="818"/>
      <c r="P111" s="818"/>
      <c r="Q111" s="818"/>
      <c r="R111" s="818"/>
      <c r="S111" s="818"/>
      <c r="T111" s="818"/>
      <c r="U111" s="818"/>
      <c r="V111" s="818"/>
      <c r="W111" s="818"/>
      <c r="X111" s="818"/>
      <c r="Y111" s="818"/>
      <c r="Z111" s="818"/>
      <c r="AA111" s="818"/>
      <c r="AB111" s="818"/>
      <c r="AC111" s="818"/>
      <c r="AD111" s="818"/>
      <c r="AE111" s="818"/>
      <c r="AF111" s="818"/>
      <c r="AG111" s="818"/>
      <c r="AH111" s="818"/>
    </row>
    <row r="112" spans="1:34" s="469" customFormat="1" hidden="1" x14ac:dyDescent="0.2">
      <c r="A112" s="817"/>
      <c r="B112" s="818"/>
      <c r="C112" s="818"/>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8"/>
      <c r="AA112" s="818"/>
      <c r="AB112" s="818"/>
      <c r="AC112" s="818"/>
      <c r="AD112" s="818"/>
      <c r="AE112" s="818"/>
      <c r="AF112" s="818"/>
      <c r="AG112" s="818"/>
      <c r="AH112" s="818"/>
    </row>
    <row r="113" spans="1:34" s="469" customFormat="1" hidden="1" x14ac:dyDescent="0.2">
      <c r="A113" s="817"/>
      <c r="B113" s="818"/>
      <c r="C113" s="818"/>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8"/>
      <c r="AA113" s="818"/>
      <c r="AB113" s="818"/>
      <c r="AC113" s="818"/>
      <c r="AD113" s="818"/>
      <c r="AE113" s="818"/>
      <c r="AF113" s="818"/>
      <c r="AG113" s="818"/>
      <c r="AH113" s="818"/>
    </row>
    <row r="114" spans="1:34" s="469" customFormat="1" hidden="1" x14ac:dyDescent="0.2">
      <c r="A114" s="817"/>
      <c r="B114" s="818"/>
      <c r="C114" s="818"/>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8"/>
      <c r="AA114" s="818"/>
      <c r="AB114" s="818"/>
      <c r="AC114" s="818"/>
      <c r="AD114" s="818"/>
      <c r="AE114" s="818"/>
      <c r="AF114" s="818"/>
      <c r="AG114" s="818"/>
      <c r="AH114" s="818"/>
    </row>
    <row r="115" spans="1:34" s="469" customFormat="1" hidden="1" x14ac:dyDescent="0.2">
      <c r="A115" s="817"/>
      <c r="B115" s="818"/>
      <c r="C115" s="818"/>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8"/>
      <c r="AA115" s="818"/>
      <c r="AB115" s="818"/>
      <c r="AC115" s="818"/>
      <c r="AD115" s="818"/>
      <c r="AE115" s="818"/>
      <c r="AF115" s="818"/>
      <c r="AG115" s="818"/>
      <c r="AH115" s="818"/>
    </row>
    <row r="116" spans="1:34" s="469" customFormat="1" hidden="1" x14ac:dyDescent="0.2">
      <c r="A116" s="817"/>
      <c r="B116" s="818"/>
      <c r="C116" s="818"/>
      <c r="D116" s="818"/>
      <c r="E116" s="818"/>
      <c r="F116" s="818"/>
      <c r="G116" s="818"/>
      <c r="H116" s="818"/>
      <c r="I116" s="818"/>
      <c r="J116" s="818"/>
      <c r="K116" s="818"/>
      <c r="L116" s="818"/>
      <c r="M116" s="818"/>
      <c r="N116" s="818"/>
      <c r="O116" s="818"/>
      <c r="P116" s="818"/>
      <c r="Q116" s="818"/>
      <c r="R116" s="818"/>
      <c r="S116" s="818"/>
      <c r="T116" s="818"/>
      <c r="U116" s="818"/>
      <c r="V116" s="818"/>
      <c r="W116" s="818"/>
      <c r="X116" s="818"/>
      <c r="Y116" s="818"/>
      <c r="Z116" s="818"/>
      <c r="AA116" s="818"/>
      <c r="AB116" s="818"/>
      <c r="AC116" s="818"/>
      <c r="AD116" s="818"/>
      <c r="AE116" s="818"/>
      <c r="AF116" s="818"/>
      <c r="AG116" s="818"/>
      <c r="AH116" s="818"/>
    </row>
    <row r="117" spans="1:34" s="469" customFormat="1" hidden="1" x14ac:dyDescent="0.2">
      <c r="A117" s="817"/>
      <c r="B117" s="818"/>
      <c r="C117" s="818"/>
      <c r="D117" s="818"/>
      <c r="E117" s="818"/>
      <c r="F117" s="818"/>
      <c r="G117" s="818"/>
      <c r="H117" s="818"/>
      <c r="I117" s="818"/>
      <c r="J117" s="818"/>
      <c r="K117" s="818"/>
      <c r="L117" s="818"/>
      <c r="M117" s="818"/>
      <c r="N117" s="818"/>
      <c r="O117" s="818"/>
      <c r="P117" s="818"/>
      <c r="Q117" s="818"/>
      <c r="R117" s="818"/>
      <c r="S117" s="818"/>
      <c r="T117" s="818"/>
      <c r="U117" s="818"/>
      <c r="V117" s="818"/>
      <c r="W117" s="818"/>
      <c r="X117" s="818"/>
      <c r="Y117" s="818"/>
      <c r="Z117" s="818"/>
      <c r="AA117" s="818"/>
      <c r="AB117" s="818"/>
      <c r="AC117" s="818"/>
      <c r="AD117" s="818"/>
      <c r="AE117" s="818"/>
      <c r="AF117" s="818"/>
      <c r="AG117" s="818"/>
      <c r="AH117" s="818"/>
    </row>
    <row r="118" spans="1:34" s="469" customFormat="1" hidden="1" x14ac:dyDescent="0.2">
      <c r="A118" s="817"/>
      <c r="B118" s="818"/>
      <c r="C118" s="818"/>
      <c r="D118" s="818"/>
      <c r="E118" s="818"/>
      <c r="F118" s="818"/>
      <c r="G118" s="818"/>
      <c r="H118" s="818"/>
      <c r="I118" s="818"/>
      <c r="J118" s="818"/>
      <c r="K118" s="818"/>
      <c r="L118" s="818"/>
      <c r="M118" s="818"/>
      <c r="N118" s="818"/>
      <c r="O118" s="818"/>
      <c r="P118" s="818"/>
      <c r="Q118" s="818"/>
      <c r="R118" s="818"/>
      <c r="S118" s="818"/>
      <c r="T118" s="818"/>
      <c r="U118" s="818"/>
      <c r="V118" s="818"/>
      <c r="W118" s="818"/>
      <c r="X118" s="818"/>
      <c r="Y118" s="818"/>
      <c r="Z118" s="818"/>
      <c r="AA118" s="818"/>
      <c r="AB118" s="818"/>
      <c r="AC118" s="818"/>
      <c r="AD118" s="818"/>
      <c r="AE118" s="818"/>
      <c r="AF118" s="818"/>
      <c r="AG118" s="818"/>
      <c r="AH118" s="818"/>
    </row>
    <row r="119" spans="1:34" s="469" customFormat="1" hidden="1" x14ac:dyDescent="0.2">
      <c r="A119" s="817"/>
      <c r="B119" s="818"/>
      <c r="C119" s="818"/>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8"/>
      <c r="AA119" s="818"/>
      <c r="AB119" s="818"/>
      <c r="AC119" s="818"/>
      <c r="AD119" s="818"/>
      <c r="AE119" s="818"/>
      <c r="AF119" s="818"/>
      <c r="AG119" s="818"/>
      <c r="AH119" s="818"/>
    </row>
    <row r="120" spans="1:34" s="469" customFormat="1" hidden="1" x14ac:dyDescent="0.2">
      <c r="A120" s="817"/>
      <c r="B120" s="818"/>
      <c r="C120" s="818"/>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8"/>
      <c r="AA120" s="818"/>
      <c r="AB120" s="818"/>
      <c r="AC120" s="818"/>
      <c r="AD120" s="818"/>
      <c r="AE120" s="818"/>
      <c r="AF120" s="818"/>
      <c r="AG120" s="818"/>
      <c r="AH120" s="818"/>
    </row>
    <row r="121" spans="1:34" s="469" customFormat="1" hidden="1" x14ac:dyDescent="0.2">
      <c r="A121" s="817"/>
      <c r="B121" s="818"/>
      <c r="C121" s="818"/>
      <c r="D121" s="818"/>
      <c r="E121" s="818"/>
      <c r="F121" s="818"/>
      <c r="G121" s="818"/>
      <c r="H121" s="818"/>
      <c r="I121" s="818"/>
      <c r="J121" s="818"/>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row>
    <row r="122" spans="1:34" s="469" customFormat="1" hidden="1" x14ac:dyDescent="0.2">
      <c r="A122" s="817"/>
      <c r="B122" s="818"/>
      <c r="C122" s="818"/>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8"/>
      <c r="AA122" s="818"/>
      <c r="AB122" s="818"/>
      <c r="AC122" s="818"/>
      <c r="AD122" s="818"/>
      <c r="AE122" s="818"/>
      <c r="AF122" s="818"/>
      <c r="AG122" s="818"/>
      <c r="AH122" s="818"/>
    </row>
    <row r="123" spans="1:34" s="469" customFormat="1" hidden="1" x14ac:dyDescent="0.2">
      <c r="A123" s="817"/>
      <c r="B123" s="818"/>
      <c r="C123" s="818"/>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8"/>
      <c r="AA123" s="818"/>
      <c r="AB123" s="818"/>
      <c r="AC123" s="818"/>
      <c r="AD123" s="818"/>
      <c r="AE123" s="818"/>
      <c r="AF123" s="818"/>
      <c r="AG123" s="818"/>
      <c r="AH123" s="818"/>
    </row>
    <row r="124" spans="1:34" s="469" customFormat="1" hidden="1" x14ac:dyDescent="0.2">
      <c r="A124" s="817"/>
      <c r="B124" s="818"/>
      <c r="C124" s="818"/>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8"/>
      <c r="AA124" s="818"/>
      <c r="AB124" s="818"/>
      <c r="AC124" s="818"/>
      <c r="AD124" s="818"/>
      <c r="AE124" s="818"/>
      <c r="AF124" s="818"/>
      <c r="AG124" s="818"/>
      <c r="AH124" s="818"/>
    </row>
    <row r="125" spans="1:34" s="469" customFormat="1" hidden="1" x14ac:dyDescent="0.2">
      <c r="A125" s="817"/>
      <c r="B125" s="818"/>
      <c r="C125" s="818"/>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8"/>
      <c r="AA125" s="818"/>
      <c r="AB125" s="818"/>
      <c r="AC125" s="818"/>
      <c r="AD125" s="818"/>
      <c r="AE125" s="818"/>
      <c r="AF125" s="818"/>
      <c r="AG125" s="818"/>
      <c r="AH125" s="818"/>
    </row>
    <row r="126" spans="1:34" s="469" customFormat="1" hidden="1" x14ac:dyDescent="0.2">
      <c r="A126" s="817"/>
      <c r="B126" s="818"/>
      <c r="C126" s="818"/>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8"/>
      <c r="AA126" s="818"/>
      <c r="AB126" s="818"/>
      <c r="AC126" s="818"/>
      <c r="AD126" s="818"/>
      <c r="AE126" s="818"/>
      <c r="AF126" s="818"/>
      <c r="AG126" s="818"/>
      <c r="AH126" s="818"/>
    </row>
    <row r="127" spans="1:34" s="469" customFormat="1" hidden="1" x14ac:dyDescent="0.2">
      <c r="A127" s="817"/>
      <c r="B127" s="818"/>
      <c r="C127" s="818"/>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8"/>
      <c r="AA127" s="818"/>
      <c r="AB127" s="818"/>
      <c r="AC127" s="818"/>
      <c r="AD127" s="818"/>
      <c r="AE127" s="818"/>
      <c r="AF127" s="818"/>
      <c r="AG127" s="818"/>
      <c r="AH127" s="818"/>
    </row>
    <row r="128" spans="1:34" s="469" customFormat="1" hidden="1" x14ac:dyDescent="0.2">
      <c r="A128" s="817"/>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8"/>
      <c r="X128" s="818"/>
      <c r="Y128" s="818"/>
      <c r="Z128" s="818"/>
      <c r="AA128" s="818"/>
      <c r="AB128" s="818"/>
      <c r="AC128" s="818"/>
      <c r="AD128" s="818"/>
      <c r="AE128" s="818"/>
      <c r="AF128" s="818"/>
      <c r="AG128" s="818"/>
      <c r="AH128" s="818"/>
    </row>
    <row r="129" spans="1:34" s="469" customFormat="1" hidden="1" x14ac:dyDescent="0.2">
      <c r="A129" s="817"/>
      <c r="B129" s="818"/>
      <c r="C129" s="818"/>
      <c r="D129" s="818"/>
      <c r="E129" s="818"/>
      <c r="F129" s="818"/>
      <c r="G129" s="818"/>
      <c r="H129" s="818"/>
      <c r="I129" s="818"/>
      <c r="J129" s="818"/>
      <c r="K129" s="818"/>
      <c r="L129" s="818"/>
      <c r="M129" s="818"/>
      <c r="N129" s="818"/>
      <c r="O129" s="818"/>
      <c r="P129" s="818"/>
      <c r="Q129" s="818"/>
      <c r="R129" s="818"/>
      <c r="S129" s="818"/>
      <c r="T129" s="818"/>
      <c r="U129" s="818"/>
      <c r="V129" s="818"/>
      <c r="W129" s="818"/>
      <c r="X129" s="818"/>
      <c r="Y129" s="818"/>
      <c r="Z129" s="818"/>
      <c r="AA129" s="818"/>
      <c r="AB129" s="818"/>
      <c r="AC129" s="818"/>
      <c r="AD129" s="818"/>
      <c r="AE129" s="818"/>
      <c r="AF129" s="818"/>
      <c r="AG129" s="818"/>
      <c r="AH129" s="818"/>
    </row>
    <row r="130" spans="1:34" s="469" customFormat="1" hidden="1" x14ac:dyDescent="0.2">
      <c r="A130" s="817"/>
      <c r="B130" s="818"/>
      <c r="C130" s="818"/>
      <c r="D130" s="818"/>
      <c r="E130" s="818"/>
      <c r="F130" s="818"/>
      <c r="G130" s="818"/>
      <c r="H130" s="818"/>
      <c r="I130" s="818"/>
      <c r="J130" s="818"/>
      <c r="K130" s="818"/>
      <c r="L130" s="818"/>
      <c r="M130" s="818"/>
      <c r="N130" s="818"/>
      <c r="O130" s="818"/>
      <c r="P130" s="818"/>
      <c r="Q130" s="818"/>
      <c r="R130" s="818"/>
      <c r="S130" s="818"/>
      <c r="T130" s="818"/>
      <c r="U130" s="818"/>
      <c r="V130" s="818"/>
      <c r="W130" s="818"/>
      <c r="X130" s="818"/>
      <c r="Y130" s="818"/>
      <c r="Z130" s="818"/>
      <c r="AA130" s="818"/>
      <c r="AB130" s="818"/>
      <c r="AC130" s="818"/>
      <c r="AD130" s="818"/>
      <c r="AE130" s="818"/>
      <c r="AF130" s="818"/>
      <c r="AG130" s="818"/>
      <c r="AH130" s="818"/>
    </row>
    <row r="131" spans="1:34" s="469" customFormat="1" hidden="1" x14ac:dyDescent="0.2">
      <c r="A131" s="817"/>
      <c r="B131" s="818"/>
      <c r="C131" s="818"/>
      <c r="D131" s="818"/>
      <c r="E131" s="818"/>
      <c r="F131" s="818"/>
      <c r="G131" s="818"/>
      <c r="H131" s="818"/>
      <c r="I131" s="818"/>
      <c r="J131" s="818"/>
      <c r="K131" s="818"/>
      <c r="L131" s="818"/>
      <c r="M131" s="818"/>
      <c r="N131" s="818"/>
      <c r="O131" s="818"/>
      <c r="P131" s="818"/>
      <c r="Q131" s="818"/>
      <c r="R131" s="818"/>
      <c r="S131" s="818"/>
      <c r="T131" s="818"/>
      <c r="U131" s="818"/>
      <c r="V131" s="818"/>
      <c r="W131" s="818"/>
      <c r="X131" s="818"/>
      <c r="Y131" s="818"/>
      <c r="Z131" s="818"/>
      <c r="AA131" s="818"/>
      <c r="AB131" s="818"/>
      <c r="AC131" s="818"/>
      <c r="AD131" s="818"/>
      <c r="AE131" s="818"/>
      <c r="AF131" s="818"/>
      <c r="AG131" s="818"/>
      <c r="AH131" s="818"/>
    </row>
    <row r="132" spans="1:34" s="469" customFormat="1" hidden="1" x14ac:dyDescent="0.2">
      <c r="A132" s="817"/>
      <c r="B132" s="818"/>
      <c r="C132" s="818"/>
      <c r="D132" s="818"/>
      <c r="E132" s="818"/>
      <c r="F132" s="818"/>
      <c r="G132" s="818"/>
      <c r="H132" s="818"/>
      <c r="I132" s="818"/>
      <c r="J132" s="818"/>
      <c r="K132" s="818"/>
      <c r="L132" s="818"/>
      <c r="M132" s="818"/>
      <c r="N132" s="818"/>
      <c r="O132" s="818"/>
      <c r="P132" s="818"/>
      <c r="Q132" s="818"/>
      <c r="R132" s="818"/>
      <c r="S132" s="818"/>
      <c r="T132" s="818"/>
      <c r="U132" s="818"/>
      <c r="V132" s="818"/>
      <c r="W132" s="818"/>
      <c r="X132" s="818"/>
      <c r="Y132" s="818"/>
      <c r="Z132" s="818"/>
      <c r="AA132" s="818"/>
      <c r="AB132" s="818"/>
      <c r="AC132" s="818"/>
      <c r="AD132" s="818"/>
      <c r="AE132" s="818"/>
      <c r="AF132" s="818"/>
      <c r="AG132" s="818"/>
      <c r="AH132" s="818"/>
    </row>
    <row r="133" spans="1:34" s="469" customFormat="1" hidden="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818"/>
      <c r="W133" s="818"/>
      <c r="X133" s="818"/>
      <c r="Y133" s="818"/>
      <c r="Z133" s="818"/>
      <c r="AA133" s="818"/>
      <c r="AB133" s="818"/>
      <c r="AC133" s="818"/>
      <c r="AD133" s="818"/>
      <c r="AE133" s="818"/>
      <c r="AF133" s="818"/>
      <c r="AG133" s="818"/>
      <c r="AH133" s="818"/>
    </row>
    <row r="134" spans="1:34" s="469" customFormat="1" hidden="1" x14ac:dyDescent="0.2">
      <c r="A134" s="817"/>
      <c r="B134" s="818"/>
      <c r="C134" s="818"/>
      <c r="D134" s="818"/>
      <c r="E134" s="818"/>
      <c r="F134" s="818"/>
      <c r="G134" s="818"/>
      <c r="H134" s="818"/>
      <c r="I134" s="818"/>
      <c r="J134" s="818"/>
      <c r="K134" s="818"/>
      <c r="L134" s="818"/>
      <c r="M134" s="818"/>
      <c r="N134" s="818"/>
      <c r="O134" s="818"/>
      <c r="P134" s="818"/>
      <c r="Q134" s="818"/>
      <c r="R134" s="818"/>
      <c r="S134" s="818"/>
      <c r="T134" s="818"/>
      <c r="U134" s="818"/>
      <c r="V134" s="818"/>
      <c r="W134" s="818"/>
      <c r="X134" s="818"/>
      <c r="Y134" s="818"/>
      <c r="Z134" s="818"/>
      <c r="AA134" s="818"/>
      <c r="AB134" s="818"/>
      <c r="AC134" s="818"/>
      <c r="AD134" s="818"/>
      <c r="AE134" s="818"/>
      <c r="AF134" s="818"/>
      <c r="AG134" s="818"/>
      <c r="AH134" s="818"/>
    </row>
    <row r="135" spans="1:34" s="469" customFormat="1" hidden="1" x14ac:dyDescent="0.2">
      <c r="A135" s="817"/>
      <c r="B135" s="818"/>
      <c r="C135" s="818"/>
      <c r="D135" s="818"/>
      <c r="E135" s="818"/>
      <c r="F135" s="818"/>
      <c r="G135" s="818"/>
      <c r="H135" s="818"/>
      <c r="I135" s="818"/>
      <c r="J135" s="818"/>
      <c r="K135" s="818"/>
      <c r="L135" s="818"/>
      <c r="M135" s="818"/>
      <c r="N135" s="818"/>
      <c r="O135" s="818"/>
      <c r="P135" s="818"/>
      <c r="Q135" s="818"/>
      <c r="R135" s="818"/>
      <c r="S135" s="818"/>
      <c r="T135" s="818"/>
      <c r="U135" s="818"/>
      <c r="V135" s="818"/>
      <c r="W135" s="818"/>
      <c r="X135" s="818"/>
      <c r="Y135" s="818"/>
      <c r="Z135" s="818"/>
      <c r="AA135" s="818"/>
      <c r="AB135" s="818"/>
      <c r="AC135" s="818"/>
      <c r="AD135" s="818"/>
      <c r="AE135" s="818"/>
      <c r="AF135" s="818"/>
      <c r="AG135" s="818"/>
      <c r="AH135" s="818"/>
    </row>
    <row r="136" spans="1:34" s="469" customFormat="1" hidden="1" x14ac:dyDescent="0.2">
      <c r="A136" s="817"/>
      <c r="B136" s="818"/>
      <c r="C136" s="818"/>
      <c r="D136" s="818"/>
      <c r="E136" s="818"/>
      <c r="F136" s="818"/>
      <c r="G136" s="818"/>
      <c r="H136" s="818"/>
      <c r="I136" s="818"/>
      <c r="J136" s="818"/>
      <c r="K136" s="818"/>
      <c r="L136" s="818"/>
      <c r="M136" s="818"/>
      <c r="N136" s="818"/>
      <c r="O136" s="818"/>
      <c r="P136" s="818"/>
      <c r="Q136" s="818"/>
      <c r="R136" s="818"/>
      <c r="S136" s="818"/>
      <c r="T136" s="818"/>
      <c r="U136" s="818"/>
      <c r="V136" s="818"/>
      <c r="W136" s="818"/>
      <c r="X136" s="818"/>
      <c r="Y136" s="818"/>
      <c r="Z136" s="818"/>
      <c r="AA136" s="818"/>
      <c r="AB136" s="818"/>
      <c r="AC136" s="818"/>
      <c r="AD136" s="818"/>
      <c r="AE136" s="818"/>
      <c r="AF136" s="818"/>
      <c r="AG136" s="818"/>
      <c r="AH136" s="818"/>
    </row>
    <row r="137" spans="1:34" s="469" customFormat="1" hidden="1" x14ac:dyDescent="0.2">
      <c r="A137" s="817"/>
      <c r="B137" s="818"/>
      <c r="C137" s="818"/>
      <c r="D137" s="818"/>
      <c r="E137" s="818"/>
      <c r="F137" s="818"/>
      <c r="G137" s="818"/>
      <c r="H137" s="818"/>
      <c r="I137" s="818"/>
      <c r="J137" s="818"/>
      <c r="K137" s="818"/>
      <c r="L137" s="818"/>
      <c r="M137" s="818"/>
      <c r="N137" s="818"/>
      <c r="O137" s="818"/>
      <c r="P137" s="818"/>
      <c r="Q137" s="818"/>
      <c r="R137" s="818"/>
      <c r="S137" s="818"/>
      <c r="T137" s="818"/>
      <c r="U137" s="818"/>
      <c r="V137" s="818"/>
      <c r="W137" s="818"/>
      <c r="X137" s="818"/>
      <c r="Y137" s="818"/>
      <c r="Z137" s="818"/>
      <c r="AA137" s="818"/>
      <c r="AB137" s="818"/>
      <c r="AC137" s="818"/>
      <c r="AD137" s="818"/>
      <c r="AE137" s="818"/>
      <c r="AF137" s="818"/>
      <c r="AG137" s="818"/>
      <c r="AH137" s="818"/>
    </row>
    <row r="138" spans="1:34" s="469" customFormat="1" hidden="1" x14ac:dyDescent="0.2">
      <c r="A138" s="817"/>
      <c r="B138" s="818"/>
      <c r="C138" s="818"/>
      <c r="D138" s="818"/>
      <c r="E138" s="818"/>
      <c r="F138" s="818"/>
      <c r="G138" s="818"/>
      <c r="H138" s="818"/>
      <c r="I138" s="818"/>
      <c r="J138" s="818"/>
      <c r="K138" s="818"/>
      <c r="L138" s="818"/>
      <c r="M138" s="818"/>
      <c r="N138" s="818"/>
      <c r="O138" s="818"/>
      <c r="P138" s="818"/>
      <c r="Q138" s="818"/>
      <c r="R138" s="818"/>
      <c r="S138" s="818"/>
      <c r="T138" s="818"/>
      <c r="U138" s="818"/>
      <c r="V138" s="818"/>
      <c r="W138" s="818"/>
      <c r="X138" s="818"/>
      <c r="Y138" s="818"/>
      <c r="Z138" s="818"/>
      <c r="AA138" s="818"/>
      <c r="AB138" s="818"/>
      <c r="AC138" s="818"/>
      <c r="AD138" s="818"/>
      <c r="AE138" s="818"/>
      <c r="AF138" s="818"/>
      <c r="AG138" s="818"/>
      <c r="AH138" s="818"/>
    </row>
    <row r="139" spans="1:34" s="469" customFormat="1" hidden="1" x14ac:dyDescent="0.2">
      <c r="A139" s="817"/>
      <c r="B139" s="818"/>
      <c r="C139" s="818"/>
      <c r="D139" s="818"/>
      <c r="E139" s="818"/>
      <c r="F139" s="818"/>
      <c r="G139" s="818"/>
      <c r="H139" s="818"/>
      <c r="I139" s="818"/>
      <c r="J139" s="818"/>
      <c r="K139" s="818"/>
      <c r="L139" s="818"/>
      <c r="M139" s="818"/>
      <c r="N139" s="818"/>
      <c r="O139" s="818"/>
      <c r="P139" s="818"/>
      <c r="Q139" s="818"/>
      <c r="R139" s="818"/>
      <c r="S139" s="818"/>
      <c r="T139" s="818"/>
      <c r="U139" s="818"/>
      <c r="V139" s="818"/>
      <c r="W139" s="818"/>
      <c r="X139" s="818"/>
      <c r="Y139" s="818"/>
      <c r="Z139" s="818"/>
      <c r="AA139" s="818"/>
      <c r="AB139" s="818"/>
      <c r="AC139" s="818"/>
      <c r="AD139" s="818"/>
      <c r="AE139" s="818"/>
      <c r="AF139" s="818"/>
      <c r="AG139" s="818"/>
      <c r="AH139" s="818"/>
    </row>
    <row r="140" spans="1:34" s="469" customFormat="1" hidden="1" x14ac:dyDescent="0.2">
      <c r="A140" s="817"/>
      <c r="B140" s="818"/>
      <c r="C140" s="818"/>
      <c r="D140" s="818"/>
      <c r="E140" s="818"/>
      <c r="F140" s="818"/>
      <c r="G140" s="818"/>
      <c r="H140" s="818"/>
      <c r="I140" s="818"/>
      <c r="J140" s="818"/>
      <c r="K140" s="818"/>
      <c r="L140" s="818"/>
      <c r="M140" s="818"/>
      <c r="N140" s="818"/>
      <c r="O140" s="818"/>
      <c r="P140" s="818"/>
      <c r="Q140" s="818"/>
      <c r="R140" s="818"/>
      <c r="S140" s="818"/>
      <c r="T140" s="818"/>
      <c r="U140" s="818"/>
      <c r="V140" s="818"/>
      <c r="W140" s="818"/>
      <c r="X140" s="818"/>
      <c r="Y140" s="818"/>
      <c r="Z140" s="818"/>
      <c r="AA140" s="818"/>
      <c r="AB140" s="818"/>
      <c r="AC140" s="818"/>
      <c r="AD140" s="818"/>
      <c r="AE140" s="818"/>
      <c r="AF140" s="818"/>
      <c r="AG140" s="818"/>
      <c r="AH140" s="818"/>
    </row>
    <row r="141" spans="1:34" s="469" customFormat="1" hidden="1" x14ac:dyDescent="0.2">
      <c r="A141" s="817"/>
      <c r="B141" s="818"/>
      <c r="C141" s="818"/>
      <c r="D141" s="818"/>
      <c r="E141" s="818"/>
      <c r="F141" s="818"/>
      <c r="G141" s="818"/>
      <c r="H141" s="818"/>
      <c r="I141" s="818"/>
      <c r="J141" s="818"/>
      <c r="K141" s="818"/>
      <c r="L141" s="818"/>
      <c r="M141" s="818"/>
      <c r="N141" s="818"/>
      <c r="O141" s="818"/>
      <c r="P141" s="818"/>
      <c r="Q141" s="818"/>
      <c r="R141" s="818"/>
      <c r="S141" s="818"/>
      <c r="T141" s="818"/>
      <c r="U141" s="818"/>
      <c r="V141" s="818"/>
      <c r="W141" s="818"/>
      <c r="X141" s="818"/>
      <c r="Y141" s="818"/>
      <c r="Z141" s="818"/>
      <c r="AA141" s="818"/>
      <c r="AB141" s="818"/>
      <c r="AC141" s="818"/>
      <c r="AD141" s="818"/>
      <c r="AE141" s="818"/>
      <c r="AF141" s="818"/>
      <c r="AG141" s="818"/>
      <c r="AH141" s="818"/>
    </row>
    <row r="142" spans="1:34" s="469" customFormat="1" hidden="1" x14ac:dyDescent="0.2">
      <c r="A142" s="817"/>
      <c r="B142" s="818"/>
      <c r="C142" s="818"/>
      <c r="D142" s="818"/>
      <c r="E142" s="818"/>
      <c r="F142" s="818"/>
      <c r="G142" s="818"/>
      <c r="H142" s="818"/>
      <c r="I142" s="818"/>
      <c r="J142" s="818"/>
      <c r="K142" s="818"/>
      <c r="L142" s="818"/>
      <c r="M142" s="818"/>
      <c r="N142" s="818"/>
      <c r="O142" s="818"/>
      <c r="P142" s="818"/>
      <c r="Q142" s="818"/>
      <c r="R142" s="818"/>
      <c r="S142" s="818"/>
      <c r="T142" s="818"/>
      <c r="U142" s="818"/>
      <c r="V142" s="818"/>
      <c r="W142" s="818"/>
      <c r="X142" s="818"/>
      <c r="Y142" s="818"/>
      <c r="Z142" s="818"/>
      <c r="AA142" s="818"/>
      <c r="AB142" s="818"/>
      <c r="AC142" s="818"/>
      <c r="AD142" s="818"/>
      <c r="AE142" s="818"/>
      <c r="AF142" s="818"/>
      <c r="AG142" s="818"/>
      <c r="AH142" s="818"/>
    </row>
    <row r="143" spans="1:34" s="469" customFormat="1" hidden="1" x14ac:dyDescent="0.2">
      <c r="A143" s="817"/>
      <c r="B143" s="818"/>
      <c r="C143" s="818"/>
      <c r="D143" s="818"/>
      <c r="E143" s="818"/>
      <c r="F143" s="818"/>
      <c r="G143" s="818"/>
      <c r="H143" s="818"/>
      <c r="I143" s="818"/>
      <c r="J143" s="818"/>
      <c r="K143" s="818"/>
      <c r="L143" s="818"/>
      <c r="M143" s="818"/>
      <c r="N143" s="818"/>
      <c r="O143" s="818"/>
      <c r="P143" s="818"/>
      <c r="Q143" s="818"/>
      <c r="R143" s="818"/>
      <c r="S143" s="818"/>
      <c r="T143" s="818"/>
      <c r="U143" s="818"/>
      <c r="V143" s="818"/>
      <c r="W143" s="818"/>
      <c r="X143" s="818"/>
      <c r="Y143" s="818"/>
      <c r="Z143" s="818"/>
      <c r="AA143" s="818"/>
      <c r="AB143" s="818"/>
      <c r="AC143" s="818"/>
      <c r="AD143" s="818"/>
      <c r="AE143" s="818"/>
      <c r="AF143" s="818"/>
      <c r="AG143" s="818"/>
      <c r="AH143" s="818"/>
    </row>
    <row r="144" spans="1:34" s="469" customFormat="1" hidden="1" x14ac:dyDescent="0.2">
      <c r="A144" s="817"/>
      <c r="B144" s="818"/>
      <c r="C144" s="818"/>
      <c r="D144" s="818"/>
      <c r="E144" s="818"/>
      <c r="F144" s="818"/>
      <c r="G144" s="818"/>
      <c r="H144" s="818"/>
      <c r="I144" s="818"/>
      <c r="J144" s="818"/>
      <c r="K144" s="818"/>
      <c r="L144" s="818"/>
      <c r="M144" s="818"/>
      <c r="N144" s="818"/>
      <c r="O144" s="818"/>
      <c r="P144" s="818"/>
      <c r="Q144" s="818"/>
      <c r="R144" s="818"/>
      <c r="S144" s="818"/>
      <c r="T144" s="818"/>
      <c r="U144" s="818"/>
      <c r="V144" s="818"/>
      <c r="W144" s="818"/>
      <c r="X144" s="818"/>
      <c r="Y144" s="818"/>
      <c r="Z144" s="818"/>
      <c r="AA144" s="818"/>
      <c r="AB144" s="818"/>
      <c r="AC144" s="818"/>
      <c r="AD144" s="818"/>
      <c r="AE144" s="818"/>
      <c r="AF144" s="818"/>
      <c r="AG144" s="818"/>
      <c r="AH144" s="818"/>
    </row>
    <row r="145" spans="1:34" s="469" customFormat="1" hidden="1" x14ac:dyDescent="0.2">
      <c r="A145" s="817"/>
      <c r="B145" s="818"/>
      <c r="C145" s="818"/>
      <c r="D145" s="818"/>
      <c r="E145" s="818"/>
      <c r="F145" s="818"/>
      <c r="G145" s="818"/>
      <c r="H145" s="818"/>
      <c r="I145" s="818"/>
      <c r="J145" s="818"/>
      <c r="K145" s="818"/>
      <c r="L145" s="818"/>
      <c r="M145" s="818"/>
      <c r="N145" s="818"/>
      <c r="O145" s="818"/>
      <c r="P145" s="818"/>
      <c r="Q145" s="818"/>
      <c r="R145" s="818"/>
      <c r="S145" s="818"/>
      <c r="T145" s="818"/>
      <c r="U145" s="818"/>
      <c r="V145" s="818"/>
      <c r="W145" s="818"/>
      <c r="X145" s="818"/>
      <c r="Y145" s="818"/>
      <c r="Z145" s="818"/>
      <c r="AA145" s="818"/>
      <c r="AB145" s="818"/>
      <c r="AC145" s="818"/>
      <c r="AD145" s="818"/>
      <c r="AE145" s="818"/>
      <c r="AF145" s="818"/>
      <c r="AG145" s="818"/>
      <c r="AH145" s="818"/>
    </row>
    <row r="146" spans="1:34" s="469" customFormat="1" hidden="1" x14ac:dyDescent="0.2">
      <c r="A146" s="817"/>
      <c r="B146" s="818"/>
      <c r="C146" s="818"/>
      <c r="D146" s="818"/>
      <c r="E146" s="818"/>
      <c r="F146" s="818"/>
      <c r="G146" s="818"/>
      <c r="H146" s="818"/>
      <c r="I146" s="818"/>
      <c r="J146" s="818"/>
      <c r="K146" s="818"/>
      <c r="L146" s="818"/>
      <c r="M146" s="818"/>
      <c r="N146" s="818"/>
      <c r="O146" s="818"/>
      <c r="P146" s="818"/>
      <c r="Q146" s="818"/>
      <c r="R146" s="818"/>
      <c r="S146" s="818"/>
      <c r="T146" s="818"/>
      <c r="U146" s="818"/>
      <c r="V146" s="818"/>
      <c r="W146" s="818"/>
      <c r="X146" s="818"/>
      <c r="Y146" s="818"/>
      <c r="Z146" s="818"/>
      <c r="AA146" s="818"/>
      <c r="AB146" s="818"/>
      <c r="AC146" s="818"/>
      <c r="AD146" s="818"/>
      <c r="AE146" s="818"/>
      <c r="AF146" s="818"/>
      <c r="AG146" s="818"/>
      <c r="AH146" s="818"/>
    </row>
    <row r="147" spans="1:34" s="469" customFormat="1" hidden="1" x14ac:dyDescent="0.2">
      <c r="A147" s="817"/>
      <c r="B147" s="818"/>
      <c r="C147" s="818"/>
      <c r="D147" s="818"/>
      <c r="E147" s="818"/>
      <c r="F147" s="818"/>
      <c r="G147" s="818"/>
      <c r="H147" s="818"/>
      <c r="I147" s="818"/>
      <c r="J147" s="818"/>
      <c r="K147" s="818"/>
      <c r="L147" s="818"/>
      <c r="M147" s="818"/>
      <c r="N147" s="818"/>
      <c r="O147" s="818"/>
      <c r="P147" s="818"/>
      <c r="Q147" s="818"/>
      <c r="R147" s="818"/>
      <c r="S147" s="818"/>
      <c r="T147" s="818"/>
      <c r="U147" s="818"/>
      <c r="V147" s="818"/>
      <c r="W147" s="818"/>
      <c r="X147" s="818"/>
      <c r="Y147" s="818"/>
      <c r="Z147" s="818"/>
      <c r="AA147" s="818"/>
      <c r="AB147" s="818"/>
      <c r="AC147" s="818"/>
      <c r="AD147" s="818"/>
      <c r="AE147" s="818"/>
      <c r="AF147" s="818"/>
      <c r="AG147" s="818"/>
      <c r="AH147" s="818"/>
    </row>
    <row r="148" spans="1:34" s="469" customFormat="1" hidden="1" x14ac:dyDescent="0.2">
      <c r="A148" s="817"/>
      <c r="B148" s="818"/>
      <c r="C148" s="818"/>
      <c r="D148" s="818"/>
      <c r="E148" s="818"/>
      <c r="F148" s="818"/>
      <c r="G148" s="818"/>
      <c r="H148" s="818"/>
      <c r="I148" s="818"/>
      <c r="J148" s="818"/>
      <c r="K148" s="818"/>
      <c r="L148" s="818"/>
      <c r="M148" s="818"/>
      <c r="N148" s="818"/>
      <c r="O148" s="818"/>
      <c r="P148" s="818"/>
      <c r="Q148" s="818"/>
      <c r="R148" s="818"/>
      <c r="S148" s="818"/>
      <c r="T148" s="818"/>
      <c r="U148" s="818"/>
      <c r="V148" s="818"/>
      <c r="W148" s="818"/>
      <c r="X148" s="818"/>
      <c r="Y148" s="818"/>
      <c r="Z148" s="818"/>
      <c r="AA148" s="818"/>
      <c r="AB148" s="818"/>
      <c r="AC148" s="818"/>
      <c r="AD148" s="818"/>
      <c r="AE148" s="818"/>
      <c r="AF148" s="818"/>
      <c r="AG148" s="818"/>
      <c r="AH148" s="818"/>
    </row>
    <row r="149" spans="1:34" s="469" customFormat="1" hidden="1" x14ac:dyDescent="0.2">
      <c r="A149" s="817"/>
      <c r="B149" s="818"/>
      <c r="C149" s="818"/>
      <c r="D149" s="818"/>
      <c r="E149" s="818"/>
      <c r="F149" s="818"/>
      <c r="G149" s="818"/>
      <c r="H149" s="818"/>
      <c r="I149" s="818"/>
      <c r="J149" s="818"/>
      <c r="K149" s="818"/>
      <c r="L149" s="818"/>
      <c r="M149" s="818"/>
      <c r="N149" s="818"/>
      <c r="O149" s="818"/>
      <c r="P149" s="818"/>
      <c r="Q149" s="818"/>
      <c r="R149" s="818"/>
      <c r="S149" s="818"/>
      <c r="T149" s="818"/>
      <c r="U149" s="818"/>
      <c r="V149" s="818"/>
      <c r="W149" s="818"/>
      <c r="X149" s="818"/>
      <c r="Y149" s="818"/>
      <c r="Z149" s="818"/>
      <c r="AA149" s="818"/>
      <c r="AB149" s="818"/>
      <c r="AC149" s="818"/>
      <c r="AD149" s="818"/>
      <c r="AE149" s="818"/>
      <c r="AF149" s="818"/>
      <c r="AG149" s="818"/>
      <c r="AH149" s="818"/>
    </row>
    <row r="150" spans="1:34" s="469" customFormat="1" hidden="1" x14ac:dyDescent="0.2">
      <c r="A150" s="817"/>
      <c r="B150" s="818"/>
      <c r="C150" s="818"/>
      <c r="D150" s="818"/>
      <c r="E150" s="818"/>
      <c r="F150" s="818"/>
      <c r="G150" s="818"/>
      <c r="H150" s="818"/>
      <c r="I150" s="818"/>
      <c r="J150" s="818"/>
      <c r="K150" s="818"/>
      <c r="L150" s="818"/>
      <c r="M150" s="818"/>
      <c r="N150" s="818"/>
      <c r="O150" s="818"/>
      <c r="P150" s="818"/>
      <c r="Q150" s="818"/>
      <c r="R150" s="818"/>
      <c r="S150" s="818"/>
      <c r="T150" s="818"/>
      <c r="U150" s="818"/>
      <c r="V150" s="818"/>
      <c r="W150" s="818"/>
      <c r="X150" s="818"/>
      <c r="Y150" s="818"/>
      <c r="Z150" s="818"/>
      <c r="AA150" s="818"/>
      <c r="AB150" s="818"/>
      <c r="AC150" s="818"/>
      <c r="AD150" s="818"/>
      <c r="AE150" s="818"/>
      <c r="AF150" s="818"/>
      <c r="AG150" s="818"/>
      <c r="AH150" s="818"/>
    </row>
    <row r="151" spans="1:34" s="469" customFormat="1" hidden="1" x14ac:dyDescent="0.2">
      <c r="A151" s="817"/>
      <c r="B151" s="818"/>
      <c r="C151" s="818"/>
      <c r="D151" s="818"/>
      <c r="E151" s="818"/>
      <c r="F151" s="818"/>
      <c r="G151" s="818"/>
      <c r="H151" s="818"/>
      <c r="I151" s="818"/>
      <c r="J151" s="818"/>
      <c r="K151" s="818"/>
      <c r="L151" s="818"/>
      <c r="M151" s="818"/>
      <c r="N151" s="818"/>
      <c r="O151" s="818"/>
      <c r="P151" s="818"/>
      <c r="Q151" s="818"/>
      <c r="R151" s="818"/>
      <c r="S151" s="818"/>
      <c r="T151" s="818"/>
      <c r="U151" s="818"/>
      <c r="V151" s="818"/>
      <c r="W151" s="818"/>
      <c r="X151" s="818"/>
      <c r="Y151" s="818"/>
      <c r="Z151" s="818"/>
      <c r="AA151" s="818"/>
      <c r="AB151" s="818"/>
      <c r="AC151" s="818"/>
      <c r="AD151" s="818"/>
      <c r="AE151" s="818"/>
      <c r="AF151" s="818"/>
      <c r="AG151" s="818"/>
      <c r="AH151" s="818"/>
    </row>
    <row r="152" spans="1:34" s="469" customFormat="1" hidden="1" x14ac:dyDescent="0.2">
      <c r="A152" s="817"/>
      <c r="B152" s="818"/>
      <c r="C152" s="818"/>
      <c r="D152" s="818"/>
      <c r="E152" s="818"/>
      <c r="F152" s="818"/>
      <c r="G152" s="818"/>
      <c r="H152" s="818"/>
      <c r="I152" s="818"/>
      <c r="J152" s="818"/>
      <c r="K152" s="818"/>
      <c r="L152" s="818"/>
      <c r="M152" s="818"/>
      <c r="N152" s="818"/>
      <c r="O152" s="818"/>
      <c r="P152" s="818"/>
      <c r="Q152" s="818"/>
      <c r="R152" s="818"/>
      <c r="S152" s="818"/>
      <c r="T152" s="818"/>
      <c r="U152" s="818"/>
      <c r="V152" s="818"/>
      <c r="W152" s="818"/>
      <c r="X152" s="818"/>
      <c r="Y152" s="818"/>
      <c r="Z152" s="818"/>
      <c r="AA152" s="818"/>
      <c r="AB152" s="818"/>
      <c r="AC152" s="818"/>
      <c r="AD152" s="818"/>
      <c r="AE152" s="818"/>
      <c r="AF152" s="818"/>
      <c r="AG152" s="818"/>
      <c r="AH152" s="818"/>
    </row>
    <row r="153" spans="1:34" s="469" customFormat="1" hidden="1" x14ac:dyDescent="0.2">
      <c r="A153" s="817"/>
      <c r="B153" s="818"/>
      <c r="C153" s="818"/>
      <c r="D153" s="818"/>
      <c r="E153" s="818"/>
      <c r="F153" s="818"/>
      <c r="G153" s="818"/>
      <c r="H153" s="818"/>
      <c r="I153" s="818"/>
      <c r="J153" s="818"/>
      <c r="K153" s="818"/>
      <c r="L153" s="818"/>
      <c r="M153" s="818"/>
      <c r="N153" s="818"/>
      <c r="O153" s="818"/>
      <c r="P153" s="818"/>
      <c r="Q153" s="818"/>
      <c r="R153" s="818"/>
      <c r="S153" s="818"/>
      <c r="T153" s="818"/>
      <c r="U153" s="818"/>
      <c r="V153" s="818"/>
      <c r="W153" s="818"/>
      <c r="X153" s="818"/>
      <c r="Y153" s="818"/>
      <c r="Z153" s="818"/>
      <c r="AA153" s="818"/>
      <c r="AB153" s="818"/>
      <c r="AC153" s="818"/>
      <c r="AD153" s="818"/>
      <c r="AE153" s="818"/>
      <c r="AF153" s="818"/>
      <c r="AG153" s="818"/>
      <c r="AH153" s="818"/>
    </row>
    <row r="154" spans="1:34" s="469" customFormat="1" hidden="1" x14ac:dyDescent="0.2">
      <c r="A154" s="817"/>
      <c r="B154" s="818"/>
      <c r="C154" s="818"/>
      <c r="D154" s="818"/>
      <c r="E154" s="818"/>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row>
    <row r="155" spans="1:34" s="469" customFormat="1" hidden="1" x14ac:dyDescent="0.2">
      <c r="A155" s="817"/>
      <c r="B155" s="818"/>
      <c r="C155" s="818"/>
      <c r="D155" s="818"/>
      <c r="E155" s="818"/>
      <c r="F155" s="818"/>
      <c r="G155" s="818"/>
      <c r="H155" s="818"/>
      <c r="I155" s="818"/>
      <c r="J155" s="818"/>
      <c r="K155" s="818"/>
      <c r="L155" s="818"/>
      <c r="M155" s="818"/>
      <c r="N155" s="818"/>
      <c r="O155" s="818"/>
      <c r="P155" s="818"/>
      <c r="Q155" s="818"/>
      <c r="R155" s="818"/>
      <c r="S155" s="818"/>
      <c r="T155" s="818"/>
      <c r="U155" s="818"/>
      <c r="V155" s="818"/>
      <c r="W155" s="818"/>
      <c r="X155" s="818"/>
      <c r="Y155" s="818"/>
      <c r="Z155" s="818"/>
      <c r="AA155" s="818"/>
      <c r="AB155" s="818"/>
      <c r="AC155" s="818"/>
      <c r="AD155" s="818"/>
      <c r="AE155" s="818"/>
      <c r="AF155" s="818"/>
      <c r="AG155" s="818"/>
      <c r="AH155" s="818"/>
    </row>
    <row r="156" spans="1:34" s="469" customFormat="1" hidden="1" x14ac:dyDescent="0.2">
      <c r="A156" s="817"/>
      <c r="B156" s="818"/>
      <c r="C156" s="818"/>
      <c r="D156" s="818"/>
      <c r="E156" s="818"/>
      <c r="F156" s="818"/>
      <c r="G156" s="818"/>
      <c r="H156" s="818"/>
      <c r="I156" s="818"/>
      <c r="J156" s="818"/>
      <c r="K156" s="818"/>
      <c r="L156" s="818"/>
      <c r="M156" s="818"/>
      <c r="N156" s="818"/>
      <c r="O156" s="818"/>
      <c r="P156" s="818"/>
      <c r="Q156" s="818"/>
      <c r="R156" s="818"/>
      <c r="S156" s="818"/>
      <c r="T156" s="818"/>
      <c r="U156" s="818"/>
      <c r="V156" s="818"/>
      <c r="W156" s="818"/>
      <c r="X156" s="818"/>
      <c r="Y156" s="818"/>
      <c r="Z156" s="818"/>
      <c r="AA156" s="818"/>
      <c r="AB156" s="818"/>
      <c r="AC156" s="818"/>
      <c r="AD156" s="818"/>
      <c r="AE156" s="818"/>
      <c r="AF156" s="818"/>
      <c r="AG156" s="818"/>
      <c r="AH156" s="818"/>
    </row>
    <row r="157" spans="1:34" s="469" customFormat="1" hidden="1" x14ac:dyDescent="0.2">
      <c r="A157" s="817"/>
      <c r="B157" s="818"/>
      <c r="C157" s="818"/>
      <c r="D157" s="818"/>
      <c r="E157" s="818"/>
      <c r="F157" s="818"/>
      <c r="G157" s="818"/>
      <c r="H157" s="818"/>
      <c r="I157" s="818"/>
      <c r="J157" s="818"/>
      <c r="K157" s="818"/>
      <c r="L157" s="818"/>
      <c r="M157" s="818"/>
      <c r="N157" s="818"/>
      <c r="O157" s="818"/>
      <c r="P157" s="818"/>
      <c r="Q157" s="818"/>
      <c r="R157" s="818"/>
      <c r="S157" s="818"/>
      <c r="T157" s="818"/>
      <c r="U157" s="818"/>
      <c r="V157" s="818"/>
      <c r="W157" s="818"/>
      <c r="X157" s="818"/>
      <c r="Y157" s="818"/>
      <c r="Z157" s="818"/>
      <c r="AA157" s="818"/>
      <c r="AB157" s="818"/>
      <c r="AC157" s="818"/>
      <c r="AD157" s="818"/>
      <c r="AE157" s="818"/>
      <c r="AF157" s="818"/>
      <c r="AG157" s="818"/>
      <c r="AH157" s="818"/>
    </row>
    <row r="158" spans="1:34" s="469" customFormat="1" hidden="1" x14ac:dyDescent="0.2">
      <c r="A158" s="817"/>
      <c r="B158" s="818"/>
      <c r="C158" s="818"/>
      <c r="D158" s="818"/>
      <c r="E158" s="818"/>
      <c r="F158" s="818"/>
      <c r="G158" s="818"/>
      <c r="H158" s="818"/>
      <c r="I158" s="818"/>
      <c r="J158" s="818"/>
      <c r="K158" s="818"/>
      <c r="L158" s="818"/>
      <c r="M158" s="818"/>
      <c r="N158" s="818"/>
      <c r="O158" s="818"/>
      <c r="P158" s="818"/>
      <c r="Q158" s="818"/>
      <c r="R158" s="818"/>
      <c r="S158" s="818"/>
      <c r="T158" s="818"/>
      <c r="U158" s="818"/>
      <c r="V158" s="818"/>
      <c r="W158" s="818"/>
      <c r="X158" s="818"/>
      <c r="Y158" s="818"/>
      <c r="Z158" s="818"/>
      <c r="AA158" s="818"/>
      <c r="AB158" s="818"/>
      <c r="AC158" s="818"/>
      <c r="AD158" s="818"/>
      <c r="AE158" s="818"/>
      <c r="AF158" s="818"/>
      <c r="AG158" s="818"/>
      <c r="AH158" s="818"/>
    </row>
    <row r="159" spans="1:34" s="469" customFormat="1" hidden="1" x14ac:dyDescent="0.2">
      <c r="A159" s="817"/>
      <c r="B159" s="818"/>
      <c r="C159" s="818"/>
      <c r="D159" s="818"/>
      <c r="E159" s="818"/>
      <c r="F159" s="818"/>
      <c r="G159" s="818"/>
      <c r="H159" s="818"/>
      <c r="I159" s="818"/>
      <c r="J159" s="818"/>
      <c r="K159" s="818"/>
      <c r="L159" s="818"/>
      <c r="M159" s="818"/>
      <c r="N159" s="818"/>
      <c r="O159" s="818"/>
      <c r="P159" s="818"/>
      <c r="Q159" s="818"/>
      <c r="R159" s="818"/>
      <c r="S159" s="818"/>
      <c r="T159" s="818"/>
      <c r="U159" s="818"/>
      <c r="V159" s="818"/>
      <c r="W159" s="818"/>
      <c r="X159" s="818"/>
      <c r="Y159" s="818"/>
      <c r="Z159" s="818"/>
      <c r="AA159" s="818"/>
      <c r="AB159" s="818"/>
      <c r="AC159" s="818"/>
      <c r="AD159" s="818"/>
      <c r="AE159" s="818"/>
      <c r="AF159" s="818"/>
      <c r="AG159" s="818"/>
      <c r="AH159" s="818"/>
    </row>
    <row r="160" spans="1:34" s="469" customFormat="1" hidden="1" x14ac:dyDescent="0.2">
      <c r="A160" s="817"/>
      <c r="B160" s="818"/>
      <c r="C160" s="818"/>
      <c r="D160" s="818"/>
      <c r="E160" s="818"/>
      <c r="F160" s="818"/>
      <c r="G160" s="818"/>
      <c r="H160" s="818"/>
      <c r="I160" s="818"/>
      <c r="J160" s="818"/>
      <c r="K160" s="818"/>
      <c r="L160" s="818"/>
      <c r="M160" s="818"/>
      <c r="N160" s="818"/>
      <c r="O160" s="818"/>
      <c r="P160" s="818"/>
      <c r="Q160" s="818"/>
      <c r="R160" s="818"/>
      <c r="S160" s="818"/>
      <c r="T160" s="818"/>
      <c r="U160" s="818"/>
      <c r="V160" s="818"/>
      <c r="W160" s="818"/>
      <c r="X160" s="818"/>
      <c r="Y160" s="818"/>
      <c r="Z160" s="818"/>
      <c r="AA160" s="818"/>
      <c r="AB160" s="818"/>
      <c r="AC160" s="818"/>
      <c r="AD160" s="818"/>
      <c r="AE160" s="818"/>
      <c r="AF160" s="818"/>
      <c r="AG160" s="818"/>
      <c r="AH160" s="818"/>
    </row>
    <row r="161" spans="1:34" s="469" customFormat="1" hidden="1" x14ac:dyDescent="0.2">
      <c r="A161" s="817"/>
      <c r="B161" s="818"/>
      <c r="C161" s="818"/>
      <c r="D161" s="818"/>
      <c r="E161" s="818"/>
      <c r="F161" s="818"/>
      <c r="G161" s="818"/>
      <c r="H161" s="818"/>
      <c r="I161" s="818"/>
      <c r="J161" s="818"/>
      <c r="K161" s="818"/>
      <c r="L161" s="818"/>
      <c r="M161" s="818"/>
      <c r="N161" s="818"/>
      <c r="O161" s="818"/>
      <c r="P161" s="818"/>
      <c r="Q161" s="818"/>
      <c r="R161" s="818"/>
      <c r="S161" s="818"/>
      <c r="T161" s="818"/>
      <c r="U161" s="818"/>
      <c r="V161" s="818"/>
      <c r="W161" s="818"/>
      <c r="X161" s="818"/>
      <c r="Y161" s="818"/>
      <c r="Z161" s="818"/>
      <c r="AA161" s="818"/>
      <c r="AB161" s="818"/>
      <c r="AC161" s="818"/>
      <c r="AD161" s="818"/>
      <c r="AE161" s="818"/>
      <c r="AF161" s="818"/>
      <c r="AG161" s="818"/>
      <c r="AH161" s="818"/>
    </row>
    <row r="162" spans="1:34" s="469" customFormat="1" hidden="1" x14ac:dyDescent="0.2">
      <c r="A162" s="817"/>
      <c r="B162" s="818"/>
      <c r="C162" s="818"/>
      <c r="D162" s="818"/>
      <c r="E162" s="818"/>
      <c r="F162" s="818"/>
      <c r="G162" s="818"/>
      <c r="H162" s="818"/>
      <c r="I162" s="818"/>
      <c r="J162" s="818"/>
      <c r="K162" s="818"/>
      <c r="L162" s="818"/>
      <c r="M162" s="818"/>
      <c r="N162" s="818"/>
      <c r="O162" s="818"/>
      <c r="P162" s="818"/>
      <c r="Q162" s="818"/>
      <c r="R162" s="818"/>
      <c r="S162" s="818"/>
      <c r="T162" s="818"/>
      <c r="U162" s="818"/>
      <c r="V162" s="818"/>
      <c r="W162" s="818"/>
      <c r="X162" s="818"/>
      <c r="Y162" s="818"/>
      <c r="Z162" s="818"/>
      <c r="AA162" s="818"/>
      <c r="AB162" s="818"/>
      <c r="AC162" s="818"/>
      <c r="AD162" s="818"/>
      <c r="AE162" s="818"/>
      <c r="AF162" s="818"/>
      <c r="AG162" s="818"/>
      <c r="AH162" s="818"/>
    </row>
    <row r="163" spans="1:34" s="469" customFormat="1" hidden="1" x14ac:dyDescent="0.2">
      <c r="A163" s="817"/>
      <c r="B163" s="818"/>
      <c r="C163" s="818"/>
      <c r="D163" s="818"/>
      <c r="E163" s="818"/>
      <c r="F163" s="818"/>
      <c r="G163" s="818"/>
      <c r="H163" s="818"/>
      <c r="I163" s="818"/>
      <c r="J163" s="818"/>
      <c r="K163" s="818"/>
      <c r="L163" s="818"/>
      <c r="M163" s="818"/>
      <c r="N163" s="818"/>
      <c r="O163" s="818"/>
      <c r="P163" s="818"/>
      <c r="Q163" s="818"/>
      <c r="R163" s="818"/>
      <c r="S163" s="818"/>
      <c r="T163" s="818"/>
      <c r="U163" s="818"/>
      <c r="V163" s="818"/>
      <c r="W163" s="818"/>
      <c r="X163" s="818"/>
      <c r="Y163" s="818"/>
      <c r="Z163" s="818"/>
      <c r="AA163" s="818"/>
      <c r="AB163" s="818"/>
      <c r="AC163" s="818"/>
      <c r="AD163" s="818"/>
      <c r="AE163" s="818"/>
      <c r="AF163" s="818"/>
      <c r="AG163" s="818"/>
      <c r="AH163" s="818"/>
    </row>
    <row r="164" spans="1:34" s="469" customFormat="1" hidden="1" x14ac:dyDescent="0.2">
      <c r="A164" s="817"/>
      <c r="B164" s="818"/>
      <c r="C164" s="818"/>
      <c r="D164" s="818"/>
      <c r="E164" s="818"/>
      <c r="F164" s="818"/>
      <c r="G164" s="818"/>
      <c r="H164" s="818"/>
      <c r="I164" s="818"/>
      <c r="J164" s="818"/>
      <c r="K164" s="818"/>
      <c r="L164" s="818"/>
      <c r="M164" s="818"/>
      <c r="N164" s="818"/>
      <c r="O164" s="818"/>
      <c r="P164" s="818"/>
      <c r="Q164" s="818"/>
      <c r="R164" s="818"/>
      <c r="S164" s="818"/>
      <c r="T164" s="818"/>
      <c r="U164" s="818"/>
      <c r="V164" s="818"/>
      <c r="W164" s="818"/>
      <c r="X164" s="818"/>
      <c r="Y164" s="818"/>
      <c r="Z164" s="818"/>
      <c r="AA164" s="818"/>
      <c r="AB164" s="818"/>
      <c r="AC164" s="818"/>
      <c r="AD164" s="818"/>
      <c r="AE164" s="818"/>
      <c r="AF164" s="818"/>
      <c r="AG164" s="818"/>
      <c r="AH164" s="818"/>
    </row>
    <row r="165" spans="1:34" s="469" customFormat="1" hidden="1" x14ac:dyDescent="0.2">
      <c r="A165" s="817"/>
      <c r="B165" s="818"/>
      <c r="C165" s="818"/>
      <c r="D165" s="818"/>
      <c r="E165" s="818"/>
      <c r="F165" s="818"/>
      <c r="G165" s="818"/>
      <c r="H165" s="818"/>
      <c r="I165" s="818"/>
      <c r="J165" s="818"/>
      <c r="K165" s="818"/>
      <c r="L165" s="818"/>
      <c r="M165" s="818"/>
      <c r="N165" s="818"/>
      <c r="O165" s="818"/>
      <c r="P165" s="818"/>
      <c r="Q165" s="818"/>
      <c r="R165" s="818"/>
      <c r="S165" s="818"/>
      <c r="T165" s="818"/>
      <c r="U165" s="818"/>
      <c r="V165" s="818"/>
      <c r="W165" s="818"/>
      <c r="X165" s="818"/>
      <c r="Y165" s="818"/>
      <c r="Z165" s="818"/>
      <c r="AA165" s="818"/>
      <c r="AB165" s="818"/>
      <c r="AC165" s="818"/>
      <c r="AD165" s="818"/>
      <c r="AE165" s="818"/>
      <c r="AF165" s="818"/>
      <c r="AG165" s="818"/>
      <c r="AH165" s="818"/>
    </row>
    <row r="166" spans="1:34" s="469" customFormat="1" hidden="1" x14ac:dyDescent="0.2">
      <c r="A166" s="817"/>
      <c r="B166" s="818"/>
      <c r="C166" s="818"/>
      <c r="D166" s="818"/>
      <c r="E166" s="818"/>
      <c r="F166" s="818"/>
      <c r="G166" s="818"/>
      <c r="H166" s="818"/>
      <c r="I166" s="818"/>
      <c r="J166" s="818"/>
      <c r="K166" s="818"/>
      <c r="L166" s="818"/>
      <c r="M166" s="818"/>
      <c r="N166" s="818"/>
      <c r="O166" s="818"/>
      <c r="P166" s="818"/>
      <c r="Q166" s="818"/>
      <c r="R166" s="818"/>
      <c r="S166" s="818"/>
      <c r="T166" s="818"/>
      <c r="U166" s="818"/>
      <c r="V166" s="818"/>
      <c r="W166" s="818"/>
      <c r="X166" s="818"/>
      <c r="Y166" s="818"/>
      <c r="Z166" s="818"/>
      <c r="AA166" s="818"/>
      <c r="AB166" s="818"/>
      <c r="AC166" s="818"/>
      <c r="AD166" s="818"/>
      <c r="AE166" s="818"/>
      <c r="AF166" s="818"/>
      <c r="AG166" s="818"/>
      <c r="AH166" s="818"/>
    </row>
    <row r="167" spans="1:34" s="469" customFormat="1" hidden="1" x14ac:dyDescent="0.2">
      <c r="A167" s="817"/>
      <c r="B167" s="818"/>
      <c r="C167" s="818"/>
      <c r="D167" s="818"/>
      <c r="E167" s="818"/>
      <c r="F167" s="818"/>
      <c r="G167" s="818"/>
      <c r="H167" s="818"/>
      <c r="I167" s="818"/>
      <c r="J167" s="818"/>
      <c r="K167" s="818"/>
      <c r="L167" s="818"/>
      <c r="M167" s="818"/>
      <c r="N167" s="818"/>
      <c r="O167" s="818"/>
      <c r="P167" s="818"/>
      <c r="Q167" s="818"/>
      <c r="R167" s="818"/>
      <c r="S167" s="818"/>
      <c r="T167" s="818"/>
      <c r="U167" s="818"/>
      <c r="V167" s="818"/>
      <c r="W167" s="818"/>
      <c r="X167" s="818"/>
      <c r="Y167" s="818"/>
      <c r="Z167" s="818"/>
      <c r="AA167" s="818"/>
      <c r="AB167" s="818"/>
      <c r="AC167" s="818"/>
      <c r="AD167" s="818"/>
      <c r="AE167" s="818"/>
      <c r="AF167" s="818"/>
      <c r="AG167" s="818"/>
      <c r="AH167" s="818"/>
    </row>
    <row r="168" spans="1:34" s="469" customFormat="1" hidden="1" x14ac:dyDescent="0.2"/>
    <row r="169" spans="1:34" s="469" customFormat="1" hidden="1" x14ac:dyDescent="0.2"/>
    <row r="170" spans="1:34" s="469" customFormat="1" hidden="1" x14ac:dyDescent="0.2"/>
    <row r="171" spans="1:34" s="469" customFormat="1" hidden="1" x14ac:dyDescent="0.2"/>
    <row r="172" spans="1:34" s="469" customFormat="1" hidden="1" x14ac:dyDescent="0.2"/>
    <row r="173" spans="1:34" s="469" customFormat="1" hidden="1" x14ac:dyDescent="0.2"/>
    <row r="174" spans="1:34" s="469" customFormat="1" hidden="1" x14ac:dyDescent="0.2"/>
    <row r="175" spans="1:34" s="469" customFormat="1" hidden="1" x14ac:dyDescent="0.2"/>
    <row r="176" spans="1:34" s="469" customFormat="1" hidden="1" x14ac:dyDescent="0.2"/>
    <row r="177" s="469" customFormat="1" hidden="1" x14ac:dyDescent="0.2"/>
    <row r="178" s="469" customFormat="1" hidden="1" x14ac:dyDescent="0.2"/>
    <row r="179" s="469" customFormat="1" hidden="1" x14ac:dyDescent="0.2"/>
    <row r="180" s="469" customFormat="1" hidden="1" x14ac:dyDescent="0.2"/>
    <row r="181" s="469" customFormat="1" hidden="1" x14ac:dyDescent="0.2"/>
    <row r="182" s="469" customFormat="1" hidden="1" x14ac:dyDescent="0.2"/>
    <row r="183" s="469" customFormat="1" hidden="1" x14ac:dyDescent="0.2"/>
    <row r="184" s="469" customFormat="1" hidden="1" x14ac:dyDescent="0.2"/>
    <row r="185" s="469" customFormat="1" hidden="1" x14ac:dyDescent="0.2"/>
    <row r="186" s="469" customFormat="1" hidden="1" x14ac:dyDescent="0.2"/>
    <row r="187" s="469" customFormat="1" hidden="1" x14ac:dyDescent="0.2"/>
    <row r="188" s="469" customFormat="1" hidden="1" x14ac:dyDescent="0.2"/>
    <row r="189" s="469" customFormat="1" hidden="1" x14ac:dyDescent="0.2"/>
    <row r="190" s="469" customFormat="1" hidden="1" x14ac:dyDescent="0.2"/>
    <row r="191" s="469" customFormat="1" hidden="1" x14ac:dyDescent="0.2"/>
    <row r="192" s="469" customFormat="1" hidden="1" x14ac:dyDescent="0.2"/>
    <row r="193" spans="1:34" s="469" customFormat="1" hidden="1" x14ac:dyDescent="0.2"/>
    <row r="194" spans="1:34" s="469" customFormat="1" hidden="1" x14ac:dyDescent="0.2"/>
    <row r="195" spans="1:34" s="469" customFormat="1" hidden="1" x14ac:dyDescent="0.2"/>
    <row r="196" spans="1:34" s="469" customFormat="1" hidden="1" x14ac:dyDescent="0.2"/>
    <row r="197" spans="1:34" s="469" customFormat="1" hidden="1" x14ac:dyDescent="0.2"/>
    <row r="198" spans="1:34" s="469" customFormat="1" x14ac:dyDescent="0.2"/>
    <row r="199" spans="1:34" s="469" customFormat="1" ht="15" x14ac:dyDescent="0.25">
      <c r="A199" s="819" t="s">
        <v>17</v>
      </c>
      <c r="B199" s="820"/>
      <c r="C199" s="820"/>
      <c r="D199" s="820"/>
      <c r="E199" s="820"/>
      <c r="F199" s="820"/>
      <c r="G199" s="820"/>
      <c r="H199" s="820"/>
      <c r="I199" s="820"/>
      <c r="J199" s="820"/>
      <c r="K199" s="820"/>
      <c r="L199" s="820"/>
      <c r="M199" s="820"/>
      <c r="N199" s="820"/>
      <c r="O199" s="820"/>
      <c r="P199" s="820"/>
      <c r="Q199" s="820"/>
      <c r="R199" s="820"/>
      <c r="S199" s="820"/>
      <c r="T199" s="820"/>
      <c r="U199" s="820"/>
      <c r="V199" s="820"/>
      <c r="W199" s="820"/>
      <c r="X199" s="820"/>
      <c r="Y199" s="820"/>
      <c r="Z199" s="820"/>
      <c r="AA199" s="820"/>
      <c r="AB199" s="820"/>
      <c r="AC199" s="820"/>
      <c r="AD199" s="820"/>
      <c r="AE199" s="820"/>
      <c r="AF199" s="820"/>
      <c r="AG199" s="820"/>
      <c r="AH199" s="820"/>
    </row>
    <row r="200" spans="1:34" s="469" customFormat="1" ht="35.1" customHeight="1" x14ac:dyDescent="0.25">
      <c r="A200" s="467" t="s">
        <v>137</v>
      </c>
      <c r="B200" s="468" t="s">
        <v>140</v>
      </c>
      <c r="C200" s="468" t="s">
        <v>192</v>
      </c>
      <c r="D200" s="468" t="s">
        <v>193</v>
      </c>
      <c r="E200" s="468" t="s">
        <v>194</v>
      </c>
      <c r="F200" s="468" t="s">
        <v>195</v>
      </c>
      <c r="G200" s="468" t="s">
        <v>196</v>
      </c>
      <c r="H200" s="468" t="s">
        <v>197</v>
      </c>
      <c r="I200" s="468" t="s">
        <v>198</v>
      </c>
      <c r="J200" s="468" t="s">
        <v>199</v>
      </c>
      <c r="K200" s="468" t="s">
        <v>200</v>
      </c>
      <c r="L200" s="468" t="s">
        <v>201</v>
      </c>
      <c r="M200" s="468" t="s">
        <v>202</v>
      </c>
      <c r="N200" s="468" t="s">
        <v>203</v>
      </c>
      <c r="O200" s="468" t="s">
        <v>204</v>
      </c>
      <c r="P200" s="468" t="s">
        <v>205</v>
      </c>
      <c r="Q200" s="468" t="s">
        <v>206</v>
      </c>
      <c r="R200" s="468" t="s">
        <v>207</v>
      </c>
      <c r="S200" s="468" t="s">
        <v>208</v>
      </c>
      <c r="T200" s="468" t="s">
        <v>209</v>
      </c>
      <c r="U200" s="468" t="s">
        <v>210</v>
      </c>
      <c r="V200" s="468" t="s">
        <v>211</v>
      </c>
      <c r="W200" s="468" t="s">
        <v>212</v>
      </c>
      <c r="X200" s="468" t="s">
        <v>213</v>
      </c>
      <c r="Y200" s="468" t="s">
        <v>214</v>
      </c>
      <c r="Z200" s="468" t="s">
        <v>215</v>
      </c>
      <c r="AA200" s="468" t="s">
        <v>216</v>
      </c>
      <c r="AB200" s="468" t="s">
        <v>217</v>
      </c>
      <c r="AC200" s="468" t="s">
        <v>218</v>
      </c>
      <c r="AD200" s="468" t="s">
        <v>219</v>
      </c>
      <c r="AE200" s="468" t="s">
        <v>220</v>
      </c>
      <c r="AF200" s="468" t="s">
        <v>221</v>
      </c>
      <c r="AG200" s="468" t="s">
        <v>20</v>
      </c>
      <c r="AH200" s="468" t="s">
        <v>141</v>
      </c>
    </row>
    <row r="201" spans="1:34" s="472" customFormat="1" ht="11.25" x14ac:dyDescent="0.2">
      <c r="A201" s="470" t="s">
        <v>222</v>
      </c>
      <c r="B201" s="471">
        <v>0</v>
      </c>
      <c r="C201" s="471">
        <v>275654174</v>
      </c>
      <c r="D201" s="471">
        <v>368950665</v>
      </c>
      <c r="E201" s="471">
        <v>251299821</v>
      </c>
      <c r="F201" s="471">
        <v>266093131</v>
      </c>
      <c r="G201" s="471">
        <v>323029654</v>
      </c>
      <c r="H201" s="471">
        <v>0</v>
      </c>
      <c r="I201" s="471">
        <v>0</v>
      </c>
      <c r="J201" s="471">
        <v>0</v>
      </c>
      <c r="K201" s="471">
        <v>0</v>
      </c>
      <c r="L201" s="471">
        <v>0</v>
      </c>
      <c r="M201" s="471">
        <v>0</v>
      </c>
      <c r="N201" s="471">
        <v>0</v>
      </c>
      <c r="O201" s="471">
        <v>0</v>
      </c>
      <c r="P201" s="471">
        <v>0</v>
      </c>
      <c r="Q201" s="471">
        <v>0</v>
      </c>
      <c r="R201" s="471">
        <v>0</v>
      </c>
      <c r="S201" s="471">
        <v>0</v>
      </c>
      <c r="T201" s="471">
        <v>0</v>
      </c>
      <c r="U201" s="471">
        <v>0</v>
      </c>
      <c r="V201" s="471">
        <v>0</v>
      </c>
      <c r="W201" s="471">
        <v>0</v>
      </c>
      <c r="X201" s="471">
        <v>0</v>
      </c>
      <c r="Y201" s="471">
        <v>0</v>
      </c>
      <c r="Z201" s="471">
        <v>0</v>
      </c>
      <c r="AA201" s="471">
        <v>0</v>
      </c>
      <c r="AB201" s="471">
        <v>0</v>
      </c>
      <c r="AC201" s="471">
        <v>0</v>
      </c>
      <c r="AD201" s="471">
        <v>0</v>
      </c>
      <c r="AE201" s="471">
        <v>0</v>
      </c>
      <c r="AF201" s="471">
        <v>0</v>
      </c>
      <c r="AG201" s="471">
        <v>1040098615</v>
      </c>
      <c r="AH201" s="471">
        <v>1040098615</v>
      </c>
    </row>
    <row r="202" spans="1:34" s="469" customFormat="1" x14ac:dyDescent="0.2">
      <c r="A202" s="473" t="s">
        <v>20</v>
      </c>
      <c r="B202" s="474">
        <f t="shared" ref="B202:AH202" si="1">SUM(B201:B201)</f>
        <v>0</v>
      </c>
      <c r="C202" s="474">
        <f t="shared" si="1"/>
        <v>275654174</v>
      </c>
      <c r="D202" s="474">
        <f t="shared" si="1"/>
        <v>368950665</v>
      </c>
      <c r="E202" s="474">
        <f t="shared" si="1"/>
        <v>251299821</v>
      </c>
      <c r="F202" s="474">
        <f t="shared" si="1"/>
        <v>266093131</v>
      </c>
      <c r="G202" s="474">
        <f t="shared" si="1"/>
        <v>323029654</v>
      </c>
      <c r="H202" s="474">
        <f t="shared" si="1"/>
        <v>0</v>
      </c>
      <c r="I202" s="474">
        <f t="shared" si="1"/>
        <v>0</v>
      </c>
      <c r="J202" s="474">
        <f t="shared" si="1"/>
        <v>0</v>
      </c>
      <c r="K202" s="474">
        <f t="shared" si="1"/>
        <v>0</v>
      </c>
      <c r="L202" s="474">
        <f t="shared" si="1"/>
        <v>0</v>
      </c>
      <c r="M202" s="474">
        <f t="shared" si="1"/>
        <v>0</v>
      </c>
      <c r="N202" s="474">
        <f t="shared" si="1"/>
        <v>0</v>
      </c>
      <c r="O202" s="474">
        <f t="shared" si="1"/>
        <v>0</v>
      </c>
      <c r="P202" s="474">
        <f t="shared" si="1"/>
        <v>0</v>
      </c>
      <c r="Q202" s="474">
        <f t="shared" si="1"/>
        <v>0</v>
      </c>
      <c r="R202" s="474">
        <f t="shared" si="1"/>
        <v>0</v>
      </c>
      <c r="S202" s="474">
        <f t="shared" si="1"/>
        <v>0</v>
      </c>
      <c r="T202" s="474">
        <f t="shared" si="1"/>
        <v>0</v>
      </c>
      <c r="U202" s="474">
        <f t="shared" si="1"/>
        <v>0</v>
      </c>
      <c r="V202" s="474">
        <f t="shared" si="1"/>
        <v>0</v>
      </c>
      <c r="W202" s="474">
        <f t="shared" si="1"/>
        <v>0</v>
      </c>
      <c r="X202" s="474">
        <f t="shared" si="1"/>
        <v>0</v>
      </c>
      <c r="Y202" s="474">
        <f t="shared" si="1"/>
        <v>0</v>
      </c>
      <c r="Z202" s="474">
        <f t="shared" si="1"/>
        <v>0</v>
      </c>
      <c r="AA202" s="474">
        <f t="shared" si="1"/>
        <v>0</v>
      </c>
      <c r="AB202" s="474">
        <f t="shared" si="1"/>
        <v>0</v>
      </c>
      <c r="AC202" s="474">
        <f t="shared" si="1"/>
        <v>0</v>
      </c>
      <c r="AD202" s="474">
        <f t="shared" si="1"/>
        <v>0</v>
      </c>
      <c r="AE202" s="474">
        <f t="shared" si="1"/>
        <v>0</v>
      </c>
      <c r="AF202" s="474">
        <f t="shared" si="1"/>
        <v>0</v>
      </c>
      <c r="AG202" s="474">
        <f t="shared" si="1"/>
        <v>1040098615</v>
      </c>
      <c r="AH202" s="474">
        <f t="shared" si="1"/>
        <v>1040098615</v>
      </c>
    </row>
    <row r="203" spans="1:34" s="469" customFormat="1" hidden="1" x14ac:dyDescent="0.2"/>
    <row r="204" spans="1:34" s="469" customFormat="1" hidden="1" x14ac:dyDescent="0.2"/>
    <row r="205" spans="1:34" s="469" customFormat="1" hidden="1" x14ac:dyDescent="0.2"/>
    <row r="206" spans="1:34" s="469" customFormat="1" hidden="1" x14ac:dyDescent="0.2"/>
    <row r="207" spans="1:34" s="469" customFormat="1" hidden="1" x14ac:dyDescent="0.2"/>
    <row r="208" spans="1:34" s="469" customFormat="1" hidden="1" x14ac:dyDescent="0.2"/>
    <row r="209" s="469" customFormat="1" hidden="1" x14ac:dyDescent="0.2"/>
    <row r="210" s="469" customFormat="1" hidden="1" x14ac:dyDescent="0.2"/>
    <row r="211" s="469" customFormat="1" hidden="1" x14ac:dyDescent="0.2"/>
    <row r="212" s="469" customFormat="1" hidden="1" x14ac:dyDescent="0.2"/>
    <row r="213" s="469" customFormat="1" hidden="1" x14ac:dyDescent="0.2"/>
    <row r="214" s="469" customFormat="1" hidden="1" x14ac:dyDescent="0.2"/>
    <row r="215" s="469" customFormat="1" hidden="1" x14ac:dyDescent="0.2"/>
    <row r="216" s="469" customFormat="1" hidden="1" x14ac:dyDescent="0.2"/>
    <row r="217" s="469" customFormat="1" hidden="1" x14ac:dyDescent="0.2"/>
    <row r="218" s="469" customFormat="1" hidden="1" x14ac:dyDescent="0.2"/>
    <row r="219" s="469" customFormat="1" hidden="1" x14ac:dyDescent="0.2"/>
    <row r="220" s="469" customFormat="1" hidden="1" x14ac:dyDescent="0.2"/>
    <row r="221" s="469" customFormat="1" hidden="1" x14ac:dyDescent="0.2"/>
    <row r="222" s="469" customFormat="1" hidden="1" x14ac:dyDescent="0.2"/>
    <row r="223" s="469" customFormat="1" hidden="1" x14ac:dyDescent="0.2"/>
    <row r="224" s="469" customFormat="1" hidden="1" x14ac:dyDescent="0.2"/>
    <row r="225" s="469" customFormat="1" hidden="1" x14ac:dyDescent="0.2"/>
    <row r="226" s="469" customFormat="1" hidden="1" x14ac:dyDescent="0.2"/>
    <row r="227" s="469" customFormat="1" hidden="1" x14ac:dyDescent="0.2"/>
    <row r="228" s="469" customFormat="1" hidden="1" x14ac:dyDescent="0.2"/>
    <row r="229" s="469" customFormat="1" hidden="1" x14ac:dyDescent="0.2"/>
    <row r="230" s="469" customFormat="1" hidden="1" x14ac:dyDescent="0.2"/>
    <row r="231" s="469" customFormat="1" hidden="1" x14ac:dyDescent="0.2"/>
    <row r="232" s="469" customFormat="1" hidden="1" x14ac:dyDescent="0.2"/>
    <row r="233" s="469" customFormat="1" hidden="1" x14ac:dyDescent="0.2"/>
    <row r="234" s="469" customFormat="1" hidden="1" x14ac:dyDescent="0.2"/>
    <row r="235" s="469" customFormat="1" hidden="1" x14ac:dyDescent="0.2"/>
    <row r="236" s="469" customFormat="1" hidden="1" x14ac:dyDescent="0.2"/>
    <row r="237" s="469" customFormat="1" hidden="1" x14ac:dyDescent="0.2"/>
    <row r="238" s="469" customFormat="1" hidden="1" x14ac:dyDescent="0.2"/>
    <row r="239" s="469" customFormat="1" hidden="1" x14ac:dyDescent="0.2"/>
    <row r="240" s="469" customFormat="1" hidden="1" x14ac:dyDescent="0.2"/>
    <row r="241" s="469" customFormat="1" hidden="1" x14ac:dyDescent="0.2"/>
    <row r="242" s="469" customFormat="1" hidden="1" x14ac:dyDescent="0.2"/>
    <row r="243" s="469" customFormat="1" hidden="1" x14ac:dyDescent="0.2"/>
    <row r="244" s="469" customFormat="1" hidden="1" x14ac:dyDescent="0.2"/>
    <row r="245" s="469" customFormat="1" hidden="1" x14ac:dyDescent="0.2"/>
    <row r="246" s="469" customFormat="1" hidden="1" x14ac:dyDescent="0.2"/>
    <row r="247" s="469" customFormat="1" hidden="1" x14ac:dyDescent="0.2"/>
    <row r="248" s="469" customFormat="1" hidden="1" x14ac:dyDescent="0.2"/>
    <row r="249" s="469" customFormat="1" hidden="1" x14ac:dyDescent="0.2"/>
    <row r="250" s="469" customFormat="1" hidden="1" x14ac:dyDescent="0.2"/>
    <row r="251" s="469" customFormat="1" hidden="1" x14ac:dyDescent="0.2"/>
    <row r="252" s="469" customFormat="1" hidden="1" x14ac:dyDescent="0.2"/>
    <row r="253" s="469" customFormat="1" hidden="1" x14ac:dyDescent="0.2"/>
    <row r="254" s="469" customFormat="1" hidden="1" x14ac:dyDescent="0.2"/>
    <row r="255" s="469" customFormat="1" hidden="1" x14ac:dyDescent="0.2"/>
    <row r="256" s="469" customFormat="1" hidden="1" x14ac:dyDescent="0.2"/>
    <row r="257" s="469" customFormat="1" hidden="1" x14ac:dyDescent="0.2"/>
    <row r="258" s="469" customFormat="1" hidden="1" x14ac:dyDescent="0.2"/>
    <row r="259" s="469" customFormat="1" hidden="1" x14ac:dyDescent="0.2"/>
    <row r="260" s="469" customFormat="1" hidden="1" x14ac:dyDescent="0.2"/>
    <row r="261" s="469" customFormat="1" hidden="1" x14ac:dyDescent="0.2"/>
    <row r="262" s="469" customFormat="1" hidden="1" x14ac:dyDescent="0.2"/>
    <row r="263" s="469" customFormat="1" hidden="1" x14ac:dyDescent="0.2"/>
    <row r="264" s="469" customFormat="1" hidden="1" x14ac:dyDescent="0.2"/>
    <row r="265" s="469" customFormat="1" hidden="1" x14ac:dyDescent="0.2"/>
    <row r="266" s="469" customFormat="1" hidden="1" x14ac:dyDescent="0.2"/>
    <row r="267" s="469" customFormat="1" hidden="1" x14ac:dyDescent="0.2"/>
    <row r="268" s="469" customFormat="1" hidden="1" x14ac:dyDescent="0.2"/>
    <row r="269" s="469" customFormat="1" hidden="1" x14ac:dyDescent="0.2"/>
    <row r="270" s="469" customFormat="1" hidden="1" x14ac:dyDescent="0.2"/>
    <row r="271" s="469" customFormat="1" hidden="1" x14ac:dyDescent="0.2"/>
    <row r="272" s="469" customFormat="1" hidden="1" x14ac:dyDescent="0.2"/>
    <row r="273" s="469" customFormat="1" hidden="1" x14ac:dyDescent="0.2"/>
    <row r="274" s="469" customFormat="1" hidden="1" x14ac:dyDescent="0.2"/>
    <row r="275" s="469" customFormat="1" hidden="1" x14ac:dyDescent="0.2"/>
    <row r="276" s="469" customFormat="1" hidden="1" x14ac:dyDescent="0.2"/>
    <row r="277" s="469" customFormat="1" hidden="1" x14ac:dyDescent="0.2"/>
    <row r="278" s="469" customFormat="1" hidden="1" x14ac:dyDescent="0.2"/>
    <row r="279" s="469" customFormat="1" hidden="1" x14ac:dyDescent="0.2"/>
    <row r="280" s="469" customFormat="1" hidden="1" x14ac:dyDescent="0.2"/>
    <row r="281" s="469" customFormat="1" hidden="1" x14ac:dyDescent="0.2"/>
    <row r="282" s="469" customFormat="1" hidden="1" x14ac:dyDescent="0.2"/>
    <row r="283" s="469" customFormat="1" hidden="1" x14ac:dyDescent="0.2"/>
    <row r="284" s="469" customFormat="1" hidden="1" x14ac:dyDescent="0.2"/>
    <row r="285" s="469" customFormat="1" hidden="1" x14ac:dyDescent="0.2"/>
    <row r="286" s="469" customFormat="1" hidden="1" x14ac:dyDescent="0.2"/>
    <row r="287" s="469" customFormat="1" hidden="1" x14ac:dyDescent="0.2"/>
    <row r="288" s="469" customFormat="1" hidden="1" x14ac:dyDescent="0.2"/>
    <row r="289" spans="1:34" s="469" customFormat="1" hidden="1" x14ac:dyDescent="0.2"/>
    <row r="290" spans="1:34" s="469" customFormat="1" hidden="1" x14ac:dyDescent="0.2"/>
    <row r="291" spans="1:34" s="469" customFormat="1" hidden="1" x14ac:dyDescent="0.2"/>
    <row r="292" spans="1:34" s="469" customFormat="1" hidden="1" x14ac:dyDescent="0.2"/>
    <row r="293" spans="1:34" s="469" customFormat="1" hidden="1" x14ac:dyDescent="0.2"/>
    <row r="294" spans="1:34" s="469" customFormat="1" hidden="1" x14ac:dyDescent="0.2"/>
    <row r="295" spans="1:34" s="469" customFormat="1" hidden="1" x14ac:dyDescent="0.2"/>
    <row r="296" spans="1:34" s="469" customFormat="1" ht="13.5" thickBot="1" x14ac:dyDescent="0.25"/>
    <row r="297" spans="1:34" s="469" customFormat="1" ht="15.75" thickBot="1" x14ac:dyDescent="0.3">
      <c r="A297" s="821" t="s">
        <v>135</v>
      </c>
    </row>
    <row r="298" spans="1:34" s="469" customFormat="1" x14ac:dyDescent="0.2"/>
    <row r="299" spans="1:34" s="469" customFormat="1" ht="15" x14ac:dyDescent="0.25">
      <c r="A299" s="819" t="s">
        <v>16</v>
      </c>
      <c r="B299" s="820"/>
      <c r="C299" s="820"/>
      <c r="D299" s="820"/>
      <c r="E299" s="820"/>
      <c r="F299" s="820"/>
      <c r="G299" s="820"/>
      <c r="H299" s="820"/>
      <c r="I299" s="820"/>
      <c r="J299" s="820"/>
      <c r="K299" s="820"/>
      <c r="L299" s="820"/>
      <c r="M299" s="820"/>
      <c r="N299" s="820"/>
      <c r="O299" s="820"/>
      <c r="P299" s="820"/>
      <c r="Q299" s="820"/>
      <c r="R299" s="820"/>
      <c r="S299" s="820"/>
      <c r="T299" s="820"/>
      <c r="U299" s="820"/>
      <c r="V299" s="820"/>
      <c r="W299" s="820"/>
      <c r="X299" s="820"/>
      <c r="Y299" s="820"/>
      <c r="Z299" s="820"/>
      <c r="AA299" s="820"/>
      <c r="AB299" s="820"/>
      <c r="AC299" s="820"/>
      <c r="AD299" s="820"/>
      <c r="AE299" s="820"/>
      <c r="AF299" s="820"/>
      <c r="AG299" s="820"/>
      <c r="AH299" s="820"/>
    </row>
    <row r="300" spans="1:34" s="469" customFormat="1" ht="33.6" customHeight="1" x14ac:dyDescent="0.25">
      <c r="A300" s="467" t="s">
        <v>137</v>
      </c>
      <c r="B300" s="468" t="s">
        <v>140</v>
      </c>
      <c r="C300" s="468" t="s">
        <v>192</v>
      </c>
      <c r="D300" s="468" t="s">
        <v>193</v>
      </c>
      <c r="E300" s="468" t="s">
        <v>194</v>
      </c>
      <c r="F300" s="468" t="s">
        <v>195</v>
      </c>
      <c r="G300" s="468" t="s">
        <v>196</v>
      </c>
      <c r="H300" s="468" t="s">
        <v>197</v>
      </c>
      <c r="I300" s="468" t="s">
        <v>198</v>
      </c>
      <c r="J300" s="468" t="s">
        <v>199</v>
      </c>
      <c r="K300" s="468" t="s">
        <v>200</v>
      </c>
      <c r="L300" s="468" t="s">
        <v>201</v>
      </c>
      <c r="M300" s="468" t="s">
        <v>202</v>
      </c>
      <c r="N300" s="468" t="s">
        <v>203</v>
      </c>
      <c r="O300" s="468" t="s">
        <v>204</v>
      </c>
      <c r="P300" s="468" t="s">
        <v>205</v>
      </c>
      <c r="Q300" s="468" t="s">
        <v>206</v>
      </c>
      <c r="R300" s="468" t="s">
        <v>207</v>
      </c>
      <c r="S300" s="468" t="s">
        <v>208</v>
      </c>
      <c r="T300" s="468" t="s">
        <v>209</v>
      </c>
      <c r="U300" s="468" t="s">
        <v>210</v>
      </c>
      <c r="V300" s="468" t="s">
        <v>211</v>
      </c>
      <c r="W300" s="468" t="s">
        <v>212</v>
      </c>
      <c r="X300" s="468" t="s">
        <v>213</v>
      </c>
      <c r="Y300" s="468" t="s">
        <v>214</v>
      </c>
      <c r="Z300" s="468" t="s">
        <v>215</v>
      </c>
      <c r="AA300" s="468" t="s">
        <v>216</v>
      </c>
      <c r="AB300" s="468" t="s">
        <v>217</v>
      </c>
      <c r="AC300" s="468" t="s">
        <v>218</v>
      </c>
      <c r="AD300" s="468" t="s">
        <v>219</v>
      </c>
      <c r="AE300" s="468" t="s">
        <v>220</v>
      </c>
      <c r="AF300" s="468" t="s">
        <v>221</v>
      </c>
      <c r="AG300" s="468" t="s">
        <v>20</v>
      </c>
      <c r="AH300" s="468" t="s">
        <v>141</v>
      </c>
    </row>
    <row r="301" spans="1:34" s="472" customFormat="1" ht="11.25" x14ac:dyDescent="0.2">
      <c r="A301" s="470" t="s">
        <v>222</v>
      </c>
      <c r="B301" s="471">
        <v>0</v>
      </c>
      <c r="C301" s="471">
        <v>9672135</v>
      </c>
      <c r="D301" s="471">
        <v>8810886</v>
      </c>
      <c r="E301" s="471">
        <v>13924993</v>
      </c>
      <c r="F301" s="471">
        <v>13510107</v>
      </c>
      <c r="G301" s="471">
        <v>13635378</v>
      </c>
      <c r="H301" s="471">
        <v>0</v>
      </c>
      <c r="I301" s="471">
        <v>0</v>
      </c>
      <c r="J301" s="471">
        <v>0</v>
      </c>
      <c r="K301" s="471">
        <v>0</v>
      </c>
      <c r="L301" s="471">
        <v>0</v>
      </c>
      <c r="M301" s="471">
        <v>0</v>
      </c>
      <c r="N301" s="471">
        <v>0</v>
      </c>
      <c r="O301" s="471">
        <v>0</v>
      </c>
      <c r="P301" s="471">
        <v>0</v>
      </c>
      <c r="Q301" s="471">
        <v>0</v>
      </c>
      <c r="R301" s="471">
        <v>0</v>
      </c>
      <c r="S301" s="471">
        <v>0</v>
      </c>
      <c r="T301" s="471">
        <v>0</v>
      </c>
      <c r="U301" s="471">
        <v>0</v>
      </c>
      <c r="V301" s="471">
        <v>0</v>
      </c>
      <c r="W301" s="471">
        <v>0</v>
      </c>
      <c r="X301" s="471">
        <v>0</v>
      </c>
      <c r="Y301" s="471">
        <v>0</v>
      </c>
      <c r="Z301" s="471">
        <v>0</v>
      </c>
      <c r="AA301" s="471">
        <v>0</v>
      </c>
      <c r="AB301" s="471">
        <v>0</v>
      </c>
      <c r="AC301" s="471">
        <v>0</v>
      </c>
      <c r="AD301" s="471">
        <v>0</v>
      </c>
      <c r="AE301" s="471">
        <v>0</v>
      </c>
      <c r="AF301" s="471">
        <v>0</v>
      </c>
      <c r="AG301" s="471">
        <v>35556734</v>
      </c>
      <c r="AH301" s="471">
        <v>35556734</v>
      </c>
    </row>
    <row r="302" spans="1:34" s="469" customFormat="1" x14ac:dyDescent="0.2">
      <c r="A302" s="473" t="s">
        <v>20</v>
      </c>
      <c r="B302" s="474">
        <f t="shared" ref="B302:AH302" si="2">SUM(B301:B301)</f>
        <v>0</v>
      </c>
      <c r="C302" s="474">
        <f t="shared" si="2"/>
        <v>9672135</v>
      </c>
      <c r="D302" s="474">
        <f t="shared" si="2"/>
        <v>8810886</v>
      </c>
      <c r="E302" s="474">
        <f t="shared" si="2"/>
        <v>13924993</v>
      </c>
      <c r="F302" s="474">
        <f t="shared" si="2"/>
        <v>13510107</v>
      </c>
      <c r="G302" s="474">
        <f t="shared" si="2"/>
        <v>13635378</v>
      </c>
      <c r="H302" s="474">
        <f t="shared" si="2"/>
        <v>0</v>
      </c>
      <c r="I302" s="474">
        <f t="shared" si="2"/>
        <v>0</v>
      </c>
      <c r="J302" s="474">
        <f t="shared" si="2"/>
        <v>0</v>
      </c>
      <c r="K302" s="474">
        <f t="shared" si="2"/>
        <v>0</v>
      </c>
      <c r="L302" s="474">
        <f t="shared" si="2"/>
        <v>0</v>
      </c>
      <c r="M302" s="474">
        <f t="shared" si="2"/>
        <v>0</v>
      </c>
      <c r="N302" s="474">
        <f t="shared" si="2"/>
        <v>0</v>
      </c>
      <c r="O302" s="474">
        <f t="shared" si="2"/>
        <v>0</v>
      </c>
      <c r="P302" s="474">
        <f t="shared" si="2"/>
        <v>0</v>
      </c>
      <c r="Q302" s="474">
        <f t="shared" si="2"/>
        <v>0</v>
      </c>
      <c r="R302" s="474">
        <f t="shared" si="2"/>
        <v>0</v>
      </c>
      <c r="S302" s="474">
        <f t="shared" si="2"/>
        <v>0</v>
      </c>
      <c r="T302" s="474">
        <f t="shared" si="2"/>
        <v>0</v>
      </c>
      <c r="U302" s="474">
        <f t="shared" si="2"/>
        <v>0</v>
      </c>
      <c r="V302" s="474">
        <f t="shared" si="2"/>
        <v>0</v>
      </c>
      <c r="W302" s="474">
        <f t="shared" si="2"/>
        <v>0</v>
      </c>
      <c r="X302" s="474">
        <f t="shared" si="2"/>
        <v>0</v>
      </c>
      <c r="Y302" s="474">
        <f t="shared" si="2"/>
        <v>0</v>
      </c>
      <c r="Z302" s="474">
        <f t="shared" si="2"/>
        <v>0</v>
      </c>
      <c r="AA302" s="474">
        <f t="shared" si="2"/>
        <v>0</v>
      </c>
      <c r="AB302" s="474">
        <f t="shared" si="2"/>
        <v>0</v>
      </c>
      <c r="AC302" s="474">
        <f t="shared" si="2"/>
        <v>0</v>
      </c>
      <c r="AD302" s="474">
        <f t="shared" si="2"/>
        <v>0</v>
      </c>
      <c r="AE302" s="474">
        <f t="shared" si="2"/>
        <v>0</v>
      </c>
      <c r="AF302" s="474">
        <f t="shared" si="2"/>
        <v>0</v>
      </c>
      <c r="AG302" s="474">
        <f t="shared" si="2"/>
        <v>35556734</v>
      </c>
      <c r="AH302" s="474">
        <f t="shared" si="2"/>
        <v>35556734</v>
      </c>
    </row>
    <row r="303" spans="1:34" s="469" customFormat="1" hidden="1" x14ac:dyDescent="0.2">
      <c r="A303" s="817"/>
      <c r="B303" s="818"/>
      <c r="C303" s="818"/>
      <c r="D303" s="818"/>
      <c r="E303" s="818"/>
      <c r="F303" s="818"/>
      <c r="G303" s="818"/>
      <c r="H303" s="818"/>
      <c r="I303" s="818"/>
      <c r="J303" s="818"/>
      <c r="K303" s="818"/>
      <c r="L303" s="818"/>
      <c r="M303" s="818"/>
      <c r="N303" s="818"/>
      <c r="O303" s="818"/>
      <c r="P303" s="818"/>
      <c r="Q303" s="818"/>
      <c r="R303" s="818"/>
      <c r="S303" s="818"/>
      <c r="T303" s="818"/>
      <c r="U303" s="818"/>
      <c r="V303" s="818"/>
      <c r="W303" s="818"/>
      <c r="X303" s="818"/>
      <c r="Y303" s="818"/>
      <c r="Z303" s="818"/>
      <c r="AA303" s="818"/>
      <c r="AB303" s="818"/>
      <c r="AC303" s="818"/>
      <c r="AD303" s="818"/>
      <c r="AE303" s="818"/>
      <c r="AF303" s="818"/>
      <c r="AG303" s="818"/>
      <c r="AH303" s="818"/>
    </row>
    <row r="304" spans="1:34" s="469" customFormat="1" hidden="1" x14ac:dyDescent="0.2">
      <c r="A304" s="817"/>
      <c r="B304" s="818"/>
      <c r="C304" s="818"/>
      <c r="D304" s="818"/>
      <c r="E304" s="818"/>
      <c r="F304" s="818"/>
      <c r="G304" s="818"/>
      <c r="H304" s="818"/>
      <c r="I304" s="818"/>
      <c r="J304" s="818"/>
      <c r="K304" s="818"/>
      <c r="L304" s="818"/>
      <c r="M304" s="818"/>
      <c r="N304" s="818"/>
      <c r="O304" s="818"/>
      <c r="P304" s="818"/>
      <c r="Q304" s="818"/>
      <c r="R304" s="818"/>
      <c r="S304" s="818"/>
      <c r="T304" s="818"/>
      <c r="U304" s="818"/>
      <c r="V304" s="818"/>
      <c r="W304" s="818"/>
      <c r="X304" s="818"/>
      <c r="Y304" s="818"/>
      <c r="Z304" s="818"/>
      <c r="AA304" s="818"/>
      <c r="AB304" s="818"/>
      <c r="AC304" s="818"/>
      <c r="AD304" s="818"/>
      <c r="AE304" s="818"/>
      <c r="AF304" s="818"/>
      <c r="AG304" s="818"/>
      <c r="AH304" s="818"/>
    </row>
    <row r="305" s="469" customFormat="1" hidden="1" x14ac:dyDescent="0.2"/>
    <row r="306" s="469" customFormat="1" hidden="1" x14ac:dyDescent="0.2"/>
    <row r="307" s="469" customFormat="1" hidden="1" x14ac:dyDescent="0.2"/>
    <row r="308" s="469" customFormat="1" hidden="1" x14ac:dyDescent="0.2"/>
    <row r="309" s="469" customFormat="1" hidden="1" x14ac:dyDescent="0.2"/>
    <row r="310" s="469" customFormat="1" hidden="1" x14ac:dyDescent="0.2"/>
    <row r="311" s="469" customFormat="1" hidden="1" x14ac:dyDescent="0.2"/>
    <row r="312" s="469" customFormat="1" hidden="1" x14ac:dyDescent="0.2"/>
    <row r="313" s="469" customFormat="1" hidden="1" x14ac:dyDescent="0.2"/>
    <row r="314" s="469" customFormat="1" hidden="1" x14ac:dyDescent="0.2"/>
    <row r="315" s="469" customFormat="1" hidden="1" x14ac:dyDescent="0.2"/>
    <row r="316" s="469" customFormat="1" hidden="1" x14ac:dyDescent="0.2"/>
    <row r="317" s="469" customFormat="1" hidden="1" x14ac:dyDescent="0.2"/>
    <row r="318" s="469" customFormat="1" hidden="1" x14ac:dyDescent="0.2"/>
    <row r="319" s="469" customFormat="1" hidden="1" x14ac:dyDescent="0.2"/>
    <row r="320" s="469" customFormat="1" hidden="1" x14ac:dyDescent="0.2"/>
    <row r="321" s="469" customFormat="1" hidden="1" x14ac:dyDescent="0.2"/>
    <row r="322" s="469" customFormat="1" hidden="1" x14ac:dyDescent="0.2"/>
    <row r="323" s="469" customFormat="1" hidden="1" x14ac:dyDescent="0.2"/>
    <row r="324" s="469" customFormat="1" hidden="1" x14ac:dyDescent="0.2"/>
    <row r="325" s="469" customFormat="1" hidden="1" x14ac:dyDescent="0.2"/>
    <row r="326" s="469" customFormat="1" hidden="1" x14ac:dyDescent="0.2"/>
    <row r="327" s="469" customFormat="1" hidden="1" x14ac:dyDescent="0.2"/>
    <row r="328" s="469" customFormat="1" hidden="1" x14ac:dyDescent="0.2"/>
    <row r="329" s="469" customFormat="1" hidden="1" x14ac:dyDescent="0.2"/>
    <row r="330" s="469" customFormat="1" hidden="1" x14ac:dyDescent="0.2"/>
    <row r="331" s="469" customFormat="1" hidden="1" x14ac:dyDescent="0.2"/>
    <row r="332" s="469" customFormat="1" hidden="1" x14ac:dyDescent="0.2"/>
    <row r="333" s="469" customFormat="1" hidden="1" x14ac:dyDescent="0.2"/>
    <row r="334" s="469" customFormat="1" hidden="1" x14ac:dyDescent="0.2"/>
    <row r="335" s="469" customFormat="1" hidden="1" x14ac:dyDescent="0.2"/>
    <row r="336" s="469" customFormat="1" hidden="1" x14ac:dyDescent="0.2"/>
    <row r="337" s="469" customFormat="1" hidden="1" x14ac:dyDescent="0.2"/>
    <row r="338" s="469" customFormat="1" hidden="1" x14ac:dyDescent="0.2"/>
    <row r="339" s="469" customFormat="1" hidden="1" x14ac:dyDescent="0.2"/>
    <row r="340" s="469" customFormat="1" hidden="1" x14ac:dyDescent="0.2"/>
    <row r="341" s="469" customFormat="1" hidden="1" x14ac:dyDescent="0.2"/>
    <row r="342" s="469" customFormat="1" hidden="1" x14ac:dyDescent="0.2"/>
    <row r="343" s="469" customFormat="1" hidden="1" x14ac:dyDescent="0.2"/>
    <row r="344" s="469" customFormat="1" hidden="1" x14ac:dyDescent="0.2"/>
    <row r="345" s="469" customFormat="1" hidden="1" x14ac:dyDescent="0.2"/>
    <row r="346" s="469" customFormat="1" hidden="1" x14ac:dyDescent="0.2"/>
    <row r="347" s="469" customFormat="1" hidden="1" x14ac:dyDescent="0.2"/>
    <row r="348" s="469" customFormat="1" hidden="1" x14ac:dyDescent="0.2"/>
    <row r="349" s="469" customFormat="1" hidden="1" x14ac:dyDescent="0.2"/>
    <row r="350" s="469" customFormat="1" hidden="1" x14ac:dyDescent="0.2"/>
    <row r="351" s="469" customFormat="1" hidden="1" x14ac:dyDescent="0.2"/>
    <row r="352" s="469" customFormat="1" hidden="1" x14ac:dyDescent="0.2"/>
    <row r="353" s="469" customFormat="1" hidden="1" x14ac:dyDescent="0.2"/>
    <row r="354" s="469" customFormat="1" hidden="1" x14ac:dyDescent="0.2"/>
    <row r="355" s="469" customFormat="1" hidden="1" x14ac:dyDescent="0.2"/>
    <row r="356" s="469" customFormat="1" hidden="1" x14ac:dyDescent="0.2"/>
    <row r="357" s="469" customFormat="1" hidden="1" x14ac:dyDescent="0.2"/>
    <row r="358" s="469" customFormat="1" hidden="1" x14ac:dyDescent="0.2"/>
    <row r="359" s="469" customFormat="1" hidden="1" x14ac:dyDescent="0.2"/>
    <row r="360" s="469" customFormat="1" hidden="1" x14ac:dyDescent="0.2"/>
    <row r="361" s="469" customFormat="1" hidden="1" x14ac:dyDescent="0.2"/>
    <row r="362" s="469" customFormat="1" hidden="1" x14ac:dyDescent="0.2"/>
    <row r="363" s="469" customFormat="1" hidden="1" x14ac:dyDescent="0.2"/>
    <row r="364" s="469" customFormat="1" hidden="1" x14ac:dyDescent="0.2"/>
    <row r="365" s="469" customFormat="1" hidden="1" x14ac:dyDescent="0.2"/>
    <row r="366" s="469" customFormat="1" hidden="1" x14ac:dyDescent="0.2"/>
    <row r="367" s="469" customFormat="1" hidden="1" x14ac:dyDescent="0.2"/>
    <row r="368" s="469" customFormat="1" hidden="1" x14ac:dyDescent="0.2"/>
    <row r="369" s="469" customFormat="1" hidden="1" x14ac:dyDescent="0.2"/>
    <row r="370" s="469" customFormat="1" hidden="1" x14ac:dyDescent="0.2"/>
    <row r="371" s="469" customFormat="1" hidden="1" x14ac:dyDescent="0.2"/>
    <row r="372" s="469" customFormat="1" hidden="1" x14ac:dyDescent="0.2"/>
    <row r="373" s="469" customFormat="1" hidden="1" x14ac:dyDescent="0.2"/>
    <row r="374" s="469" customFormat="1" hidden="1" x14ac:dyDescent="0.2"/>
    <row r="375" s="469" customFormat="1" hidden="1" x14ac:dyDescent="0.2"/>
    <row r="376" s="469" customFormat="1" hidden="1" x14ac:dyDescent="0.2"/>
    <row r="377" s="469" customFormat="1" hidden="1" x14ac:dyDescent="0.2"/>
    <row r="378" s="469" customFormat="1" hidden="1" x14ac:dyDescent="0.2"/>
    <row r="379" s="469" customFormat="1" hidden="1" x14ac:dyDescent="0.2"/>
    <row r="380" s="469" customFormat="1" hidden="1" x14ac:dyDescent="0.2"/>
    <row r="381" s="469" customFormat="1" hidden="1" x14ac:dyDescent="0.2"/>
    <row r="382" s="469" customFormat="1" hidden="1" x14ac:dyDescent="0.2"/>
    <row r="383" s="469" customFormat="1" hidden="1" x14ac:dyDescent="0.2"/>
    <row r="384" s="469" customFormat="1" hidden="1" x14ac:dyDescent="0.2"/>
    <row r="385" spans="1:34" s="469" customFormat="1" hidden="1" x14ac:dyDescent="0.2"/>
    <row r="386" spans="1:34" s="469" customFormat="1" hidden="1" x14ac:dyDescent="0.2"/>
    <row r="387" spans="1:34" s="469" customFormat="1" hidden="1" x14ac:dyDescent="0.2"/>
    <row r="388" spans="1:34" s="469" customFormat="1" hidden="1" x14ac:dyDescent="0.2"/>
    <row r="389" spans="1:34" s="469" customFormat="1" hidden="1" x14ac:dyDescent="0.2"/>
    <row r="390" spans="1:34" s="469" customFormat="1" hidden="1" x14ac:dyDescent="0.2"/>
    <row r="391" spans="1:34" s="469" customFormat="1" hidden="1" x14ac:dyDescent="0.2"/>
    <row r="392" spans="1:34" s="469" customFormat="1" hidden="1" x14ac:dyDescent="0.2"/>
    <row r="393" spans="1:34" s="469" customFormat="1" hidden="1" x14ac:dyDescent="0.2"/>
    <row r="394" spans="1:34" s="469" customFormat="1" hidden="1" x14ac:dyDescent="0.2"/>
    <row r="395" spans="1:34" s="469" customFormat="1" hidden="1" x14ac:dyDescent="0.2"/>
    <row r="396" spans="1:34" s="469" customFormat="1" hidden="1" x14ac:dyDescent="0.2"/>
    <row r="397" spans="1:34" s="469" customFormat="1" hidden="1" x14ac:dyDescent="0.2"/>
    <row r="398" spans="1:34" s="469" customFormat="1" x14ac:dyDescent="0.2"/>
    <row r="399" spans="1:34" s="469" customFormat="1" ht="15" x14ac:dyDescent="0.25">
      <c r="A399" s="819" t="s">
        <v>17</v>
      </c>
      <c r="B399" s="820"/>
      <c r="C399" s="820"/>
      <c r="D399" s="820"/>
      <c r="E399" s="820"/>
      <c r="F399" s="820"/>
      <c r="G399" s="820"/>
      <c r="H399" s="820"/>
      <c r="I399" s="820"/>
      <c r="J399" s="820"/>
      <c r="K399" s="820"/>
      <c r="L399" s="820"/>
      <c r="M399" s="820"/>
      <c r="N399" s="820"/>
      <c r="O399" s="820"/>
      <c r="P399" s="820"/>
      <c r="Q399" s="820"/>
      <c r="R399" s="820"/>
      <c r="S399" s="820"/>
      <c r="T399" s="820"/>
      <c r="U399" s="820"/>
      <c r="V399" s="820"/>
      <c r="W399" s="820"/>
      <c r="X399" s="820"/>
      <c r="Y399" s="820"/>
      <c r="Z399" s="820"/>
      <c r="AA399" s="820"/>
      <c r="AB399" s="820"/>
      <c r="AC399" s="820"/>
      <c r="AD399" s="820"/>
      <c r="AE399" s="820"/>
      <c r="AF399" s="820"/>
      <c r="AG399" s="820"/>
      <c r="AH399" s="820"/>
    </row>
    <row r="400" spans="1:34" s="469" customFormat="1" ht="33.6" customHeight="1" x14ac:dyDescent="0.25">
      <c r="A400" s="467" t="s">
        <v>137</v>
      </c>
      <c r="B400" s="468" t="s">
        <v>140</v>
      </c>
      <c r="C400" s="468" t="s">
        <v>192</v>
      </c>
      <c r="D400" s="468" t="s">
        <v>193</v>
      </c>
      <c r="E400" s="468" t="s">
        <v>194</v>
      </c>
      <c r="F400" s="468" t="s">
        <v>195</v>
      </c>
      <c r="G400" s="468" t="s">
        <v>196</v>
      </c>
      <c r="H400" s="468" t="s">
        <v>197</v>
      </c>
      <c r="I400" s="468" t="s">
        <v>198</v>
      </c>
      <c r="J400" s="468" t="s">
        <v>199</v>
      </c>
      <c r="K400" s="468" t="s">
        <v>200</v>
      </c>
      <c r="L400" s="468" t="s">
        <v>201</v>
      </c>
      <c r="M400" s="468" t="s">
        <v>202</v>
      </c>
      <c r="N400" s="468" t="s">
        <v>203</v>
      </c>
      <c r="O400" s="468" t="s">
        <v>204</v>
      </c>
      <c r="P400" s="468" t="s">
        <v>205</v>
      </c>
      <c r="Q400" s="468" t="s">
        <v>206</v>
      </c>
      <c r="R400" s="468" t="s">
        <v>207</v>
      </c>
      <c r="S400" s="468" t="s">
        <v>208</v>
      </c>
      <c r="T400" s="468" t="s">
        <v>209</v>
      </c>
      <c r="U400" s="468" t="s">
        <v>210</v>
      </c>
      <c r="V400" s="468" t="s">
        <v>211</v>
      </c>
      <c r="W400" s="468" t="s">
        <v>212</v>
      </c>
      <c r="X400" s="468" t="s">
        <v>213</v>
      </c>
      <c r="Y400" s="468" t="s">
        <v>214</v>
      </c>
      <c r="Z400" s="468" t="s">
        <v>215</v>
      </c>
      <c r="AA400" s="468" t="s">
        <v>216</v>
      </c>
      <c r="AB400" s="468" t="s">
        <v>217</v>
      </c>
      <c r="AC400" s="468" t="s">
        <v>218</v>
      </c>
      <c r="AD400" s="468" t="s">
        <v>219</v>
      </c>
      <c r="AE400" s="468" t="s">
        <v>220</v>
      </c>
      <c r="AF400" s="468" t="s">
        <v>221</v>
      </c>
      <c r="AG400" s="468" t="s">
        <v>20</v>
      </c>
      <c r="AH400" s="468" t="s">
        <v>141</v>
      </c>
    </row>
    <row r="401" spans="1:34" s="472" customFormat="1" ht="11.25" x14ac:dyDescent="0.2">
      <c r="A401" s="470" t="s">
        <v>222</v>
      </c>
      <c r="B401" s="471">
        <v>0</v>
      </c>
      <c r="C401" s="471">
        <v>6880472</v>
      </c>
      <c r="D401" s="471">
        <v>6260935</v>
      </c>
      <c r="E401" s="471">
        <v>10405559</v>
      </c>
      <c r="F401" s="471">
        <v>9355574</v>
      </c>
      <c r="G401" s="471">
        <v>9456654</v>
      </c>
      <c r="H401" s="471">
        <v>0</v>
      </c>
      <c r="I401" s="471">
        <v>0</v>
      </c>
      <c r="J401" s="471">
        <v>0</v>
      </c>
      <c r="K401" s="471">
        <v>0</v>
      </c>
      <c r="L401" s="471">
        <v>0</v>
      </c>
      <c r="M401" s="471">
        <v>0</v>
      </c>
      <c r="N401" s="471">
        <v>0</v>
      </c>
      <c r="O401" s="471">
        <v>0</v>
      </c>
      <c r="P401" s="471">
        <v>0</v>
      </c>
      <c r="Q401" s="471">
        <v>0</v>
      </c>
      <c r="R401" s="471">
        <v>0</v>
      </c>
      <c r="S401" s="471">
        <v>0</v>
      </c>
      <c r="T401" s="471">
        <v>0</v>
      </c>
      <c r="U401" s="471">
        <v>0</v>
      </c>
      <c r="V401" s="471">
        <v>0</v>
      </c>
      <c r="W401" s="471">
        <v>0</v>
      </c>
      <c r="X401" s="471">
        <v>0</v>
      </c>
      <c r="Y401" s="471">
        <v>0</v>
      </c>
      <c r="Z401" s="471">
        <v>0</v>
      </c>
      <c r="AA401" s="471">
        <v>0</v>
      </c>
      <c r="AB401" s="471">
        <v>0</v>
      </c>
      <c r="AC401" s="471">
        <v>0</v>
      </c>
      <c r="AD401" s="471">
        <v>0</v>
      </c>
      <c r="AE401" s="471">
        <v>0</v>
      </c>
      <c r="AF401" s="471">
        <v>0</v>
      </c>
      <c r="AG401" s="471">
        <v>25758517</v>
      </c>
      <c r="AH401" s="471">
        <v>25758517</v>
      </c>
    </row>
    <row r="402" spans="1:34" s="469" customFormat="1" x14ac:dyDescent="0.2">
      <c r="A402" s="473" t="s">
        <v>20</v>
      </c>
      <c r="B402" s="474">
        <f t="shared" ref="B402:AH402" si="3">SUM(B401:B401)</f>
        <v>0</v>
      </c>
      <c r="C402" s="474">
        <f t="shared" si="3"/>
        <v>6880472</v>
      </c>
      <c r="D402" s="474">
        <f t="shared" si="3"/>
        <v>6260935</v>
      </c>
      <c r="E402" s="474">
        <f t="shared" si="3"/>
        <v>10405559</v>
      </c>
      <c r="F402" s="474">
        <f t="shared" si="3"/>
        <v>9355574</v>
      </c>
      <c r="G402" s="474">
        <f t="shared" si="3"/>
        <v>9456654</v>
      </c>
      <c r="H402" s="474">
        <f t="shared" si="3"/>
        <v>0</v>
      </c>
      <c r="I402" s="474">
        <f t="shared" si="3"/>
        <v>0</v>
      </c>
      <c r="J402" s="474">
        <f t="shared" si="3"/>
        <v>0</v>
      </c>
      <c r="K402" s="474">
        <f t="shared" si="3"/>
        <v>0</v>
      </c>
      <c r="L402" s="474">
        <f t="shared" si="3"/>
        <v>0</v>
      </c>
      <c r="M402" s="474">
        <f t="shared" si="3"/>
        <v>0</v>
      </c>
      <c r="N402" s="474">
        <f t="shared" si="3"/>
        <v>0</v>
      </c>
      <c r="O402" s="474">
        <f t="shared" si="3"/>
        <v>0</v>
      </c>
      <c r="P402" s="474">
        <f t="shared" si="3"/>
        <v>0</v>
      </c>
      <c r="Q402" s="474">
        <f t="shared" si="3"/>
        <v>0</v>
      </c>
      <c r="R402" s="474">
        <f t="shared" si="3"/>
        <v>0</v>
      </c>
      <c r="S402" s="474">
        <f t="shared" si="3"/>
        <v>0</v>
      </c>
      <c r="T402" s="474">
        <f t="shared" si="3"/>
        <v>0</v>
      </c>
      <c r="U402" s="474">
        <f t="shared" si="3"/>
        <v>0</v>
      </c>
      <c r="V402" s="474">
        <f t="shared" si="3"/>
        <v>0</v>
      </c>
      <c r="W402" s="474">
        <f t="shared" si="3"/>
        <v>0</v>
      </c>
      <c r="X402" s="474">
        <f t="shared" si="3"/>
        <v>0</v>
      </c>
      <c r="Y402" s="474">
        <f t="shared" si="3"/>
        <v>0</v>
      </c>
      <c r="Z402" s="474">
        <f t="shared" si="3"/>
        <v>0</v>
      </c>
      <c r="AA402" s="474">
        <f t="shared" si="3"/>
        <v>0</v>
      </c>
      <c r="AB402" s="474">
        <f t="shared" si="3"/>
        <v>0</v>
      </c>
      <c r="AC402" s="474">
        <f t="shared" si="3"/>
        <v>0</v>
      </c>
      <c r="AD402" s="474">
        <f t="shared" si="3"/>
        <v>0</v>
      </c>
      <c r="AE402" s="474">
        <f t="shared" si="3"/>
        <v>0</v>
      </c>
      <c r="AF402" s="474">
        <f t="shared" si="3"/>
        <v>0</v>
      </c>
      <c r="AG402" s="474">
        <f t="shared" si="3"/>
        <v>25758517</v>
      </c>
      <c r="AH402" s="474">
        <f t="shared" si="3"/>
        <v>25758517</v>
      </c>
    </row>
    <row r="403" spans="1:34" s="469" customFormat="1" x14ac:dyDescent="0.2"/>
    <row r="404" spans="1:34" s="469" customFormat="1" x14ac:dyDescent="0.2"/>
    <row r="405" spans="1:34" s="469" customFormat="1" x14ac:dyDescent="0.2"/>
    <row r="406" spans="1:34" s="469" customFormat="1" x14ac:dyDescent="0.2"/>
    <row r="407" spans="1:34" s="469" customFormat="1" x14ac:dyDescent="0.2"/>
    <row r="408" spans="1:34" s="469" customFormat="1" x14ac:dyDescent="0.2"/>
    <row r="409" spans="1:34" s="469" customFormat="1" x14ac:dyDescent="0.2"/>
    <row r="410" spans="1:34" s="469" customFormat="1" x14ac:dyDescent="0.2"/>
    <row r="411" spans="1:34" s="469" customFormat="1" x14ac:dyDescent="0.2"/>
  </sheetData>
  <sheetProtection algorithmName="SHA-512" hashValue="qLn8hvudZ6rQf6gYIg7Bsju4svktxATnZKZqZu1v+Mtml20wVsSrQlH8pUqPICDqPVjRyswNQ86YQii10nWSvg==" saltValue="gJa+rBXNcKcvVxC9sNVwbg==" spinCount="100000" sheet="1" objects="1" scenarios="1"/>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zoomScaleNormal="100" workbookViewId="0">
      <pane ySplit="5" topLeftCell="A6" activePane="bottomLeft" state="frozen"/>
      <selection pane="bottomLeft" activeCell="A6" sqref="A6"/>
    </sheetView>
  </sheetViews>
  <sheetFormatPr defaultColWidth="8.7109375" defaultRowHeight="12.75" x14ac:dyDescent="0.2"/>
  <cols>
    <col min="2" max="2" width="42.85546875" customWidth="1"/>
    <col min="3" max="3" width="4.42578125" style="5" customWidth="1"/>
    <col min="4" max="4" width="34.140625" style="211" customWidth="1"/>
    <col min="5" max="9" width="15.140625" customWidth="1"/>
    <col min="10" max="34" width="15.140625" hidden="1" customWidth="1"/>
  </cols>
  <sheetData>
    <row r="1" spans="1:34" ht="27.6" customHeight="1" x14ac:dyDescent="0.2">
      <c r="A1" s="46"/>
      <c r="B1" s="46"/>
      <c r="C1" s="46"/>
      <c r="D1" s="46"/>
    </row>
    <row r="3" spans="1:34" ht="15.75" thickBot="1" x14ac:dyDescent="0.3">
      <c r="B3" s="240" t="s">
        <v>53</v>
      </c>
    </row>
    <row r="4" spans="1:34" ht="13.5" thickBot="1" x14ac:dyDescent="0.25">
      <c r="D4" s="283" t="s">
        <v>91</v>
      </c>
      <c r="F4" s="104"/>
    </row>
    <row r="5" spans="1:34" x14ac:dyDescent="0.2">
      <c r="D5" s="212"/>
    </row>
    <row r="6" spans="1:34" ht="13.5" thickBot="1" x14ac:dyDescent="0.25">
      <c r="B6" s="2" t="s">
        <v>16</v>
      </c>
      <c r="C6" s="4"/>
      <c r="D6" s="213"/>
    </row>
    <row r="7" spans="1:34" x14ac:dyDescent="0.2">
      <c r="B7" s="127" t="s">
        <v>54</v>
      </c>
      <c r="C7" s="32"/>
      <c r="D7" s="324" t="s">
        <v>55</v>
      </c>
      <c r="E7" s="43" t="s">
        <v>0</v>
      </c>
      <c r="F7" s="40"/>
      <c r="G7" s="40"/>
      <c r="H7" s="40"/>
      <c r="I7" s="44"/>
      <c r="J7" s="40"/>
      <c r="K7" s="40"/>
      <c r="L7" s="40"/>
      <c r="M7" s="40"/>
      <c r="N7" s="40"/>
      <c r="O7" s="40"/>
      <c r="P7" s="40"/>
      <c r="Q7" s="40"/>
      <c r="R7" s="40"/>
      <c r="S7" s="40"/>
      <c r="T7" s="40"/>
      <c r="U7" s="40"/>
      <c r="V7" s="40"/>
      <c r="W7" s="40"/>
      <c r="X7" s="40"/>
      <c r="Y7" s="40"/>
      <c r="Z7" s="40"/>
      <c r="AA7" s="40"/>
      <c r="AB7" s="40"/>
      <c r="AC7" s="40"/>
      <c r="AD7" s="40"/>
      <c r="AE7" s="40"/>
      <c r="AF7" s="40"/>
      <c r="AG7" s="40"/>
      <c r="AH7" s="44"/>
    </row>
    <row r="8" spans="1:34" ht="13.5" thickBot="1" x14ac:dyDescent="0.25">
      <c r="B8" s="29"/>
      <c r="C8" s="57"/>
      <c r="D8" s="299"/>
      <c r="E8" s="325">
        <f>'DY Def'!B$5</f>
        <v>1</v>
      </c>
      <c r="F8" s="326">
        <f>'DY Def'!C$5</f>
        <v>2</v>
      </c>
      <c r="G8" s="326">
        <f>'DY Def'!D$5</f>
        <v>3</v>
      </c>
      <c r="H8" s="326">
        <f>'DY Def'!E$5</f>
        <v>4</v>
      </c>
      <c r="I8" s="327">
        <f>'DY Def'!F$5</f>
        <v>5</v>
      </c>
      <c r="J8" s="326">
        <f>'DY Def'!G$5</f>
        <v>6</v>
      </c>
      <c r="K8" s="326">
        <f>'DY Def'!H$5</f>
        <v>7</v>
      </c>
      <c r="L8" s="326">
        <f>'DY Def'!I$5</f>
        <v>8</v>
      </c>
      <c r="M8" s="326">
        <f>'DY Def'!J$5</f>
        <v>9</v>
      </c>
      <c r="N8" s="326">
        <f>'DY Def'!K$5</f>
        <v>10</v>
      </c>
      <c r="O8" s="326">
        <f>'DY Def'!L$5</f>
        <v>11</v>
      </c>
      <c r="P8" s="326">
        <f>'DY Def'!M$5</f>
        <v>12</v>
      </c>
      <c r="Q8" s="326">
        <f>'DY Def'!N$5</f>
        <v>13</v>
      </c>
      <c r="R8" s="326">
        <f>'DY Def'!O$5</f>
        <v>14</v>
      </c>
      <c r="S8" s="326">
        <f>'DY Def'!P$5</f>
        <v>15</v>
      </c>
      <c r="T8" s="326">
        <f>'DY Def'!Q$5</f>
        <v>16</v>
      </c>
      <c r="U8" s="326">
        <f>'DY Def'!R$5</f>
        <v>17</v>
      </c>
      <c r="V8" s="326">
        <f>'DY Def'!S$5</f>
        <v>18</v>
      </c>
      <c r="W8" s="326">
        <f>'DY Def'!T$5</f>
        <v>19</v>
      </c>
      <c r="X8" s="326">
        <f>'DY Def'!U$5</f>
        <v>20</v>
      </c>
      <c r="Y8" s="326">
        <f>'DY Def'!V$5</f>
        <v>21</v>
      </c>
      <c r="Z8" s="326">
        <f>'DY Def'!W$5</f>
        <v>22</v>
      </c>
      <c r="AA8" s="326">
        <f>'DY Def'!X$5</f>
        <v>23</v>
      </c>
      <c r="AB8" s="326">
        <f>'DY Def'!Y$5</f>
        <v>24</v>
      </c>
      <c r="AC8" s="326">
        <f>'DY Def'!Z$5</f>
        <v>25</v>
      </c>
      <c r="AD8" s="326">
        <f>'DY Def'!AA$5</f>
        <v>26</v>
      </c>
      <c r="AE8" s="326">
        <f>'DY Def'!AB$5</f>
        <v>27</v>
      </c>
      <c r="AF8" s="326">
        <f>'DY Def'!AC$5</f>
        <v>28</v>
      </c>
      <c r="AG8" s="326">
        <f>'DY Def'!AD$5</f>
        <v>29</v>
      </c>
      <c r="AH8" s="327">
        <f>'DY Def'!AE$5</f>
        <v>30</v>
      </c>
    </row>
    <row r="9" spans="1:34" hidden="1" x14ac:dyDescent="0.2">
      <c r="B9" s="41" t="s">
        <v>84</v>
      </c>
      <c r="C9" s="57"/>
      <c r="D9" s="299"/>
      <c r="E9" s="106"/>
      <c r="F9" s="101"/>
      <c r="G9" s="101"/>
      <c r="H9" s="101"/>
      <c r="I9" s="102"/>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2"/>
    </row>
    <row r="10" spans="1:34" hidden="1" x14ac:dyDescent="0.2">
      <c r="B10" s="22" t="str">
        <f>IFERROR(VLOOKUP(C10,'MEG Def'!$A$7:$B$12,2),"")</f>
        <v/>
      </c>
      <c r="C10" s="57"/>
      <c r="D10" s="299"/>
      <c r="E10" s="103">
        <f>IF($D$4="MAP+ADM Waivers",SUMIF('C Report'!$A$100:$A$199,'C Report Grouper'!$D10,'C Report'!C$100:C$199)+SUMIF('C Report'!$A$300:$A$399,'C Report Grouper'!$D10,'C Report'!C$300:C$399),SUMIF('C Report'!$A$100:$A$199,'C Report Grouper'!$D10,'C Report'!C$100:C$199))</f>
        <v>0</v>
      </c>
      <c r="F10" s="418">
        <f>IF($D$4="MAP+ADM Waivers",SUMIF('C Report'!$A$100:$A$199,'C Report Grouper'!$D10,'C Report'!D$100:D$199)+SUMIF('C Report'!$A$300:$A$399,'C Report Grouper'!$D10,'C Report'!D$300:D$399),SUMIF('C Report'!$A$100:$A$199,'C Report Grouper'!$D10,'C Report'!D$100:D$199))</f>
        <v>0</v>
      </c>
      <c r="G10" s="418">
        <f>IF($D$4="MAP+ADM Waivers",SUMIF('C Report'!$A$100:$A$199,'C Report Grouper'!$D10,'C Report'!E$100:E$199)+SUMIF('C Report'!$A$300:$A$399,'C Report Grouper'!$D10,'C Report'!E$300:E$399),SUMIF('C Report'!$A$100:$A$199,'C Report Grouper'!$D10,'C Report'!E$100:E$199))</f>
        <v>0</v>
      </c>
      <c r="H10" s="418">
        <f>IF($D$4="MAP+ADM Waivers",SUMIF('C Report'!$A$100:$A$199,'C Report Grouper'!$D10,'C Report'!F$100:F$199)+SUMIF('C Report'!$A$300:$A$399,'C Report Grouper'!$D10,'C Report'!F$300:F$399),SUMIF('C Report'!$A$100:$A$199,'C Report Grouper'!$D10,'C Report'!F$100:F$199))</f>
        <v>0</v>
      </c>
      <c r="I10" s="105">
        <f>IF($D$4="MAP+ADM Waivers",SUMIF('C Report'!$A$100:$A$199,'C Report Grouper'!$D10,'C Report'!G$100:G$199)+SUMIF('C Report'!$A$300:$A$399,'C Report Grouper'!$D10,'C Report'!G$300:G$399),SUMIF('C Report'!$A$100:$A$199,'C Report Grouper'!$D10,'C Report'!G$100:G$199))</f>
        <v>0</v>
      </c>
      <c r="J10" s="104">
        <f>IF($D$4="MAP+ADM Waivers",SUMIF('C Report'!$A$100:$A$199,'C Report Grouper'!$D10,'C Report'!H$100:H$199)+SUMIF('C Report'!$A$300:$A$399,'C Report Grouper'!$D10,'C Report'!H$300:H$399),SUMIF('C Report'!$A$100:$A$199,'C Report Grouper'!$D10,'C Report'!H$100:H$199))</f>
        <v>0</v>
      </c>
      <c r="K10" s="104">
        <f>IF($D$4="MAP+ADM Waivers",SUMIF('C Report'!$A$100:$A$199,'C Report Grouper'!$D10,'C Report'!I$100:I$199)+SUMIF('C Report'!$A$300:$A$399,'C Report Grouper'!$D10,'C Report'!I$300:I$399),SUMIF('C Report'!$A$100:$A$199,'C Report Grouper'!$D10,'C Report'!I$100:I$199))</f>
        <v>0</v>
      </c>
      <c r="L10" s="104">
        <f>IF($D$4="MAP+ADM Waivers",SUMIF('C Report'!$A$100:$A$199,'C Report Grouper'!$D10,'C Report'!J$100:J$199)+SUMIF('C Report'!$A$300:$A$399,'C Report Grouper'!$D10,'C Report'!J$300:J$399),SUMIF('C Report'!$A$100:$A$199,'C Report Grouper'!$D10,'C Report'!J$100:J$199))</f>
        <v>0</v>
      </c>
      <c r="M10" s="104">
        <f>IF($D$4="MAP+ADM Waivers",SUMIF('C Report'!$A$100:$A$199,'C Report Grouper'!$D10,'C Report'!K$100:K$199)+SUMIF('C Report'!$A$300:$A$399,'C Report Grouper'!$D10,'C Report'!K$300:K$399),SUMIF('C Report'!$A$100:$A$199,'C Report Grouper'!$D10,'C Report'!K$100:K$199))</f>
        <v>0</v>
      </c>
      <c r="N10" s="104">
        <f>IF($D$4="MAP+ADM Waivers",SUMIF('C Report'!$A$100:$A$199,'C Report Grouper'!$D10,'C Report'!L$100:L$199)+SUMIF('C Report'!$A$300:$A$399,'C Report Grouper'!$D10,'C Report'!L$300:L$399),SUMIF('C Report'!$A$100:$A$199,'C Report Grouper'!$D10,'C Report'!L$100:L$199))</f>
        <v>0</v>
      </c>
      <c r="O10" s="104">
        <f>IF($D$4="MAP+ADM Waivers",SUMIF('C Report'!$A$100:$A$199,'C Report Grouper'!$D10,'C Report'!M$100:M$199)+SUMIF('C Report'!$A$300:$A$399,'C Report Grouper'!$D10,'C Report'!M$300:M$399),SUMIF('C Report'!$A$100:$A$199,'C Report Grouper'!$D10,'C Report'!M$100:M$199))</f>
        <v>0</v>
      </c>
      <c r="P10" s="104">
        <f>IF($D$4="MAP+ADM Waivers",SUMIF('C Report'!$A$100:$A$199,'C Report Grouper'!$D10,'C Report'!N$100:N$199)+SUMIF('C Report'!$A$300:$A$399,'C Report Grouper'!$D10,'C Report'!N$300:N$399),SUMIF('C Report'!$A$100:$A$199,'C Report Grouper'!$D10,'C Report'!N$100:N$199))</f>
        <v>0</v>
      </c>
      <c r="Q10" s="104">
        <f>IF($D$4="MAP+ADM Waivers",SUMIF('C Report'!$A$100:$A$199,'C Report Grouper'!$D10,'C Report'!O$100:O$199)+SUMIF('C Report'!$A$300:$A$399,'C Report Grouper'!$D10,'C Report'!O$300:O$399),SUMIF('C Report'!$A$100:$A$199,'C Report Grouper'!$D10,'C Report'!O$100:O$199))</f>
        <v>0</v>
      </c>
      <c r="R10" s="104">
        <f>IF($D$4="MAP+ADM Waivers",SUMIF('C Report'!$A$100:$A$199,'C Report Grouper'!$D10,'C Report'!P$100:P$199)+SUMIF('C Report'!$A$300:$A$399,'C Report Grouper'!$D10,'C Report'!P$300:P$399),SUMIF('C Report'!$A$100:$A$199,'C Report Grouper'!$D10,'C Report'!P$100:P$199))</f>
        <v>0</v>
      </c>
      <c r="S10" s="104">
        <f>IF($D$4="MAP+ADM Waivers",SUMIF('C Report'!$A$100:$A$199,'C Report Grouper'!$D10,'C Report'!Q$100:Q$199)+SUMIF('C Report'!$A$300:$A$399,'C Report Grouper'!$D10,'C Report'!Q$300:Q$399),SUMIF('C Report'!$A$100:$A$199,'C Report Grouper'!$D10,'C Report'!Q$100:Q$199))</f>
        <v>0</v>
      </c>
      <c r="T10" s="104">
        <f>IF($D$4="MAP+ADM Waivers",SUMIF('C Report'!$A$100:$A$199,'C Report Grouper'!$D10,'C Report'!R$100:R$199)+SUMIF('C Report'!$A$300:$A$399,'C Report Grouper'!$D10,'C Report'!R$300:R$399),SUMIF('C Report'!$A$100:$A$199,'C Report Grouper'!$D10,'C Report'!R$100:R$199))</f>
        <v>0</v>
      </c>
      <c r="U10" s="104">
        <f>IF($D$4="MAP+ADM Waivers",SUMIF('C Report'!$A$100:$A$199,'C Report Grouper'!$D10,'C Report'!S$100:S$199)+SUMIF('C Report'!$A$300:$A$399,'C Report Grouper'!$D10,'C Report'!S$300:S$399),SUMIF('C Report'!$A$100:$A$199,'C Report Grouper'!$D10,'C Report'!S$100:S$199))</f>
        <v>0</v>
      </c>
      <c r="V10" s="104">
        <f>IF($D$4="MAP+ADM Waivers",SUMIF('C Report'!$A$100:$A$199,'C Report Grouper'!$D10,'C Report'!T$100:T$199)+SUMIF('C Report'!$A$300:$A$399,'C Report Grouper'!$D10,'C Report'!T$300:T$399),SUMIF('C Report'!$A$100:$A$199,'C Report Grouper'!$D10,'C Report'!T$100:T$199))</f>
        <v>0</v>
      </c>
      <c r="W10" s="104">
        <f>IF($D$4="MAP+ADM Waivers",SUMIF('C Report'!$A$100:$A$199,'C Report Grouper'!$D10,'C Report'!U$100:U$199)+SUMIF('C Report'!$A$300:$A$399,'C Report Grouper'!$D10,'C Report'!U$300:U$399),SUMIF('C Report'!$A$100:$A$199,'C Report Grouper'!$D10,'C Report'!U$100:U$199))</f>
        <v>0</v>
      </c>
      <c r="X10" s="104">
        <f>IF($D$4="MAP+ADM Waivers",SUMIF('C Report'!$A$100:$A$199,'C Report Grouper'!$D10,'C Report'!V$100:V$199)+SUMIF('C Report'!$A$300:$A$399,'C Report Grouper'!$D10,'C Report'!V$300:V$399),SUMIF('C Report'!$A$100:$A$199,'C Report Grouper'!$D10,'C Report'!V$100:V$199))</f>
        <v>0</v>
      </c>
      <c r="Y10" s="104">
        <f>IF($D$4="MAP+ADM Waivers",SUMIF('C Report'!$A$100:$A$199,'C Report Grouper'!$D10,'C Report'!W$100:W$199)+SUMIF('C Report'!$A$300:$A$399,'C Report Grouper'!$D10,'C Report'!W$300:W$399),SUMIF('C Report'!$A$100:$A$199,'C Report Grouper'!$D10,'C Report'!W$100:W$199))</f>
        <v>0</v>
      </c>
      <c r="Z10" s="104">
        <f>IF($D$4="MAP+ADM Waivers",SUMIF('C Report'!$A$100:$A$199,'C Report Grouper'!$D10,'C Report'!X$100:X$199)+SUMIF('C Report'!$A$300:$A$399,'C Report Grouper'!$D10,'C Report'!X$300:X$399),SUMIF('C Report'!$A$100:$A$199,'C Report Grouper'!$D10,'C Report'!X$100:X$199))</f>
        <v>0</v>
      </c>
      <c r="AA10" s="104">
        <f>IF($D$4="MAP+ADM Waivers",SUMIF('C Report'!$A$100:$A$199,'C Report Grouper'!$D10,'C Report'!Y$100:Y$199)+SUMIF('C Report'!$A$300:$A$399,'C Report Grouper'!$D10,'C Report'!Y$300:Y$399),SUMIF('C Report'!$A$100:$A$199,'C Report Grouper'!$D10,'C Report'!Y$100:Y$199))</f>
        <v>0</v>
      </c>
      <c r="AB10" s="104">
        <f>IF($D$4="MAP+ADM Waivers",SUMIF('C Report'!$A$100:$A$199,'C Report Grouper'!$D10,'C Report'!Z$100:Z$199)+SUMIF('C Report'!$A$300:$A$399,'C Report Grouper'!$D10,'C Report'!Z$300:Z$399),SUMIF('C Report'!$A$100:$A$199,'C Report Grouper'!$D10,'C Report'!Z$100:Z$199))</f>
        <v>0</v>
      </c>
      <c r="AC10" s="104">
        <f>IF($D$4="MAP+ADM Waivers",SUMIF('C Report'!$A$100:$A$199,'C Report Grouper'!$D10,'C Report'!AA$100:AA$199)+SUMIF('C Report'!$A$300:$A$399,'C Report Grouper'!$D10,'C Report'!AA$300:AA$399),SUMIF('C Report'!$A$100:$A$199,'C Report Grouper'!$D10,'C Report'!AA$100:AA$199))</f>
        <v>0</v>
      </c>
      <c r="AD10" s="104">
        <f>IF($D$4="MAP+ADM Waivers",SUMIF('C Report'!$A$100:$A$199,'C Report Grouper'!$D10,'C Report'!AB$100:AB$199)+SUMIF('C Report'!$A$300:$A$399,'C Report Grouper'!$D10,'C Report'!AB$300:AB$399),SUMIF('C Report'!$A$100:$A$199,'C Report Grouper'!$D10,'C Report'!AB$100:AB$199))</f>
        <v>0</v>
      </c>
      <c r="AE10" s="104">
        <f>IF($D$4="MAP+ADM Waivers",SUMIF('C Report'!$A$100:$A$199,'C Report Grouper'!$D10,'C Report'!AC$100:AC$199)+SUMIF('C Report'!$A$300:$A$399,'C Report Grouper'!$D10,'C Report'!AC$300:AC$399),SUMIF('C Report'!$A$100:$A$199,'C Report Grouper'!$D10,'C Report'!AC$100:AC$199))</f>
        <v>0</v>
      </c>
      <c r="AF10" s="104">
        <f>IF($D$4="MAP+ADM Waivers",SUMIF('C Report'!$A$100:$A$199,'C Report Grouper'!$D10,'C Report'!AD$100:AD$199)+SUMIF('C Report'!$A$300:$A$399,'C Report Grouper'!$D10,'C Report'!AD$300:AD$399),SUMIF('C Report'!$A$100:$A$199,'C Report Grouper'!$D10,'C Report'!AD$100:AD$199))</f>
        <v>0</v>
      </c>
      <c r="AG10" s="104">
        <f>IF($D$4="MAP+ADM Waivers",SUMIF('C Report'!$A$100:$A$199,'C Report Grouper'!$D10,'C Report'!AE$100:AE$199)+SUMIF('C Report'!$A$300:$A$399,'C Report Grouper'!$D10,'C Report'!AE$300:AE$399),SUMIF('C Report'!$A$100:$A$199,'C Report Grouper'!$D10,'C Report'!AE$100:AE$199))</f>
        <v>0</v>
      </c>
      <c r="AH10" s="105">
        <f>IF($D$4="MAP+ADM Waivers",SUMIF('C Report'!$A$100:$A$199,'C Report Grouper'!$D10,'C Report'!AF$100:AF$199)+SUMIF('C Report'!$A$300:$A$399,'C Report Grouper'!$D10,'C Report'!AF$300:AF$399),SUMIF('C Report'!$A$100:$A$199,'C Report Grouper'!$D10,'C Report'!AF$100:AF$199))</f>
        <v>0</v>
      </c>
    </row>
    <row r="11" spans="1:34" hidden="1" x14ac:dyDescent="0.2">
      <c r="B11" s="22" t="str">
        <f>IFERROR(VLOOKUP(C11,'MEG Def'!$A$7:$B$12,2),"")</f>
        <v/>
      </c>
      <c r="C11" s="57"/>
      <c r="D11" s="299"/>
      <c r="E11" s="103">
        <f>IF($D$4="MAP+ADM Waivers",SUMIF('C Report'!$A$100:$A$199,'C Report Grouper'!$D11,'C Report'!C$100:C$199)+SUMIF('C Report'!$A$300:$A$399,'C Report Grouper'!$D11,'C Report'!C$300:C$399),SUMIF('C Report'!$A$100:$A$199,'C Report Grouper'!$D11,'C Report'!C$100:C$199))</f>
        <v>0</v>
      </c>
      <c r="F11" s="418">
        <f>IF($D$4="MAP+ADM Waivers",SUMIF('C Report'!$A$100:$A$199,'C Report Grouper'!$D11,'C Report'!D$100:D$199)+SUMIF('C Report'!$A$300:$A$399,'C Report Grouper'!$D11,'C Report'!D$300:D$399),SUMIF('C Report'!$A$100:$A$199,'C Report Grouper'!$D11,'C Report'!D$100:D$199))</f>
        <v>0</v>
      </c>
      <c r="G11" s="418">
        <f>IF($D$4="MAP+ADM Waivers",SUMIF('C Report'!$A$100:$A$199,'C Report Grouper'!$D11,'C Report'!E$100:E$199)+SUMIF('C Report'!$A$300:$A$399,'C Report Grouper'!$D11,'C Report'!E$300:E$399),SUMIF('C Report'!$A$100:$A$199,'C Report Grouper'!$D11,'C Report'!E$100:E$199))</f>
        <v>0</v>
      </c>
      <c r="H11" s="418">
        <f>IF($D$4="MAP+ADM Waivers",SUMIF('C Report'!$A$100:$A$199,'C Report Grouper'!$D11,'C Report'!F$100:F$199)+SUMIF('C Report'!$A$300:$A$399,'C Report Grouper'!$D11,'C Report'!F$300:F$399),SUMIF('C Report'!$A$100:$A$199,'C Report Grouper'!$D11,'C Report'!F$100:F$199))</f>
        <v>0</v>
      </c>
      <c r="I11" s="105">
        <f>IF($D$4="MAP+ADM Waivers",SUMIF('C Report'!$A$100:$A$199,'C Report Grouper'!$D11,'C Report'!G$100:G$199)+SUMIF('C Report'!$A$300:$A$399,'C Report Grouper'!$D11,'C Report'!G$300:G$399),SUMIF('C Report'!$A$100:$A$199,'C Report Grouper'!$D11,'C Report'!G$100:G$199))</f>
        <v>0</v>
      </c>
      <c r="J11" s="104">
        <f>IF($D$4="MAP+ADM Waivers",SUMIF('C Report'!$A$100:$A$199,'C Report Grouper'!$D11,'C Report'!H$100:H$199)+SUMIF('C Report'!$A$300:$A$399,'C Report Grouper'!$D11,'C Report'!H$300:H$399),SUMIF('C Report'!$A$100:$A$199,'C Report Grouper'!$D11,'C Report'!H$100:H$199))</f>
        <v>0</v>
      </c>
      <c r="K11" s="104">
        <f>IF($D$4="MAP+ADM Waivers",SUMIF('C Report'!$A$100:$A$199,'C Report Grouper'!$D11,'C Report'!I$100:I$199)+SUMIF('C Report'!$A$300:$A$399,'C Report Grouper'!$D11,'C Report'!I$300:I$399),SUMIF('C Report'!$A$100:$A$199,'C Report Grouper'!$D11,'C Report'!I$100:I$199))</f>
        <v>0</v>
      </c>
      <c r="L11" s="104">
        <f>IF($D$4="MAP+ADM Waivers",SUMIF('C Report'!$A$100:$A$199,'C Report Grouper'!$D11,'C Report'!J$100:J$199)+SUMIF('C Report'!$A$300:$A$399,'C Report Grouper'!$D11,'C Report'!J$300:J$399),SUMIF('C Report'!$A$100:$A$199,'C Report Grouper'!$D11,'C Report'!J$100:J$199))</f>
        <v>0</v>
      </c>
      <c r="M11" s="104">
        <f>IF($D$4="MAP+ADM Waivers",SUMIF('C Report'!$A$100:$A$199,'C Report Grouper'!$D11,'C Report'!K$100:K$199)+SUMIF('C Report'!$A$300:$A$399,'C Report Grouper'!$D11,'C Report'!K$300:K$399),SUMIF('C Report'!$A$100:$A$199,'C Report Grouper'!$D11,'C Report'!K$100:K$199))</f>
        <v>0</v>
      </c>
      <c r="N11" s="104">
        <f>IF($D$4="MAP+ADM Waivers",SUMIF('C Report'!$A$100:$A$199,'C Report Grouper'!$D11,'C Report'!L$100:L$199)+SUMIF('C Report'!$A$300:$A$399,'C Report Grouper'!$D11,'C Report'!L$300:L$399),SUMIF('C Report'!$A$100:$A$199,'C Report Grouper'!$D11,'C Report'!L$100:L$199))</f>
        <v>0</v>
      </c>
      <c r="O11" s="104">
        <f>IF($D$4="MAP+ADM Waivers",SUMIF('C Report'!$A$100:$A$199,'C Report Grouper'!$D11,'C Report'!M$100:M$199)+SUMIF('C Report'!$A$300:$A$399,'C Report Grouper'!$D11,'C Report'!M$300:M$399),SUMIF('C Report'!$A$100:$A$199,'C Report Grouper'!$D11,'C Report'!M$100:M$199))</f>
        <v>0</v>
      </c>
      <c r="P11" s="104">
        <f>IF($D$4="MAP+ADM Waivers",SUMIF('C Report'!$A$100:$A$199,'C Report Grouper'!$D11,'C Report'!N$100:N$199)+SUMIF('C Report'!$A$300:$A$399,'C Report Grouper'!$D11,'C Report'!N$300:N$399),SUMIF('C Report'!$A$100:$A$199,'C Report Grouper'!$D11,'C Report'!N$100:N$199))</f>
        <v>0</v>
      </c>
      <c r="Q11" s="104">
        <f>IF($D$4="MAP+ADM Waivers",SUMIF('C Report'!$A$100:$A$199,'C Report Grouper'!$D11,'C Report'!O$100:O$199)+SUMIF('C Report'!$A$300:$A$399,'C Report Grouper'!$D11,'C Report'!O$300:O$399),SUMIF('C Report'!$A$100:$A$199,'C Report Grouper'!$D11,'C Report'!O$100:O$199))</f>
        <v>0</v>
      </c>
      <c r="R11" s="104">
        <f>IF($D$4="MAP+ADM Waivers",SUMIF('C Report'!$A$100:$A$199,'C Report Grouper'!$D11,'C Report'!P$100:P$199)+SUMIF('C Report'!$A$300:$A$399,'C Report Grouper'!$D11,'C Report'!P$300:P$399),SUMIF('C Report'!$A$100:$A$199,'C Report Grouper'!$D11,'C Report'!P$100:P$199))</f>
        <v>0</v>
      </c>
      <c r="S11" s="104">
        <f>IF($D$4="MAP+ADM Waivers",SUMIF('C Report'!$A$100:$A$199,'C Report Grouper'!$D11,'C Report'!Q$100:Q$199)+SUMIF('C Report'!$A$300:$A$399,'C Report Grouper'!$D11,'C Report'!Q$300:Q$399),SUMIF('C Report'!$A$100:$A$199,'C Report Grouper'!$D11,'C Report'!Q$100:Q$199))</f>
        <v>0</v>
      </c>
      <c r="T11" s="104">
        <f>IF($D$4="MAP+ADM Waivers",SUMIF('C Report'!$A$100:$A$199,'C Report Grouper'!$D11,'C Report'!R$100:R$199)+SUMIF('C Report'!$A$300:$A$399,'C Report Grouper'!$D11,'C Report'!R$300:R$399),SUMIF('C Report'!$A$100:$A$199,'C Report Grouper'!$D11,'C Report'!R$100:R$199))</f>
        <v>0</v>
      </c>
      <c r="U11" s="104">
        <f>IF($D$4="MAP+ADM Waivers",SUMIF('C Report'!$A$100:$A$199,'C Report Grouper'!$D11,'C Report'!S$100:S$199)+SUMIF('C Report'!$A$300:$A$399,'C Report Grouper'!$D11,'C Report'!S$300:S$399),SUMIF('C Report'!$A$100:$A$199,'C Report Grouper'!$D11,'C Report'!S$100:S$199))</f>
        <v>0</v>
      </c>
      <c r="V11" s="104">
        <f>IF($D$4="MAP+ADM Waivers",SUMIF('C Report'!$A$100:$A$199,'C Report Grouper'!$D11,'C Report'!T$100:T$199)+SUMIF('C Report'!$A$300:$A$399,'C Report Grouper'!$D11,'C Report'!T$300:T$399),SUMIF('C Report'!$A$100:$A$199,'C Report Grouper'!$D11,'C Report'!T$100:T$199))</f>
        <v>0</v>
      </c>
      <c r="W11" s="104">
        <f>IF($D$4="MAP+ADM Waivers",SUMIF('C Report'!$A$100:$A$199,'C Report Grouper'!$D11,'C Report'!U$100:U$199)+SUMIF('C Report'!$A$300:$A$399,'C Report Grouper'!$D11,'C Report'!U$300:U$399),SUMIF('C Report'!$A$100:$A$199,'C Report Grouper'!$D11,'C Report'!U$100:U$199))</f>
        <v>0</v>
      </c>
      <c r="X11" s="104">
        <f>IF($D$4="MAP+ADM Waivers",SUMIF('C Report'!$A$100:$A$199,'C Report Grouper'!$D11,'C Report'!V$100:V$199)+SUMIF('C Report'!$A$300:$A$399,'C Report Grouper'!$D11,'C Report'!V$300:V$399),SUMIF('C Report'!$A$100:$A$199,'C Report Grouper'!$D11,'C Report'!V$100:V$199))</f>
        <v>0</v>
      </c>
      <c r="Y11" s="104">
        <f>IF($D$4="MAP+ADM Waivers",SUMIF('C Report'!$A$100:$A$199,'C Report Grouper'!$D11,'C Report'!W$100:W$199)+SUMIF('C Report'!$A$300:$A$399,'C Report Grouper'!$D11,'C Report'!W$300:W$399),SUMIF('C Report'!$A$100:$A$199,'C Report Grouper'!$D11,'C Report'!W$100:W$199))</f>
        <v>0</v>
      </c>
      <c r="Z11" s="104">
        <f>IF($D$4="MAP+ADM Waivers",SUMIF('C Report'!$A$100:$A$199,'C Report Grouper'!$D11,'C Report'!X$100:X$199)+SUMIF('C Report'!$A$300:$A$399,'C Report Grouper'!$D11,'C Report'!X$300:X$399),SUMIF('C Report'!$A$100:$A$199,'C Report Grouper'!$D11,'C Report'!X$100:X$199))</f>
        <v>0</v>
      </c>
      <c r="AA11" s="104">
        <f>IF($D$4="MAP+ADM Waivers",SUMIF('C Report'!$A$100:$A$199,'C Report Grouper'!$D11,'C Report'!Y$100:Y$199)+SUMIF('C Report'!$A$300:$A$399,'C Report Grouper'!$D11,'C Report'!Y$300:Y$399),SUMIF('C Report'!$A$100:$A$199,'C Report Grouper'!$D11,'C Report'!Y$100:Y$199))</f>
        <v>0</v>
      </c>
      <c r="AB11" s="104">
        <f>IF($D$4="MAP+ADM Waivers",SUMIF('C Report'!$A$100:$A$199,'C Report Grouper'!$D11,'C Report'!Z$100:Z$199)+SUMIF('C Report'!$A$300:$A$399,'C Report Grouper'!$D11,'C Report'!Z$300:Z$399),SUMIF('C Report'!$A$100:$A$199,'C Report Grouper'!$D11,'C Report'!Z$100:Z$199))</f>
        <v>0</v>
      </c>
      <c r="AC11" s="104">
        <f>IF($D$4="MAP+ADM Waivers",SUMIF('C Report'!$A$100:$A$199,'C Report Grouper'!$D11,'C Report'!AA$100:AA$199)+SUMIF('C Report'!$A$300:$A$399,'C Report Grouper'!$D11,'C Report'!AA$300:AA$399),SUMIF('C Report'!$A$100:$A$199,'C Report Grouper'!$D11,'C Report'!AA$100:AA$199))</f>
        <v>0</v>
      </c>
      <c r="AD11" s="104">
        <f>IF($D$4="MAP+ADM Waivers",SUMIF('C Report'!$A$100:$A$199,'C Report Grouper'!$D11,'C Report'!AB$100:AB$199)+SUMIF('C Report'!$A$300:$A$399,'C Report Grouper'!$D11,'C Report'!AB$300:AB$399),SUMIF('C Report'!$A$100:$A$199,'C Report Grouper'!$D11,'C Report'!AB$100:AB$199))</f>
        <v>0</v>
      </c>
      <c r="AE11" s="104">
        <f>IF($D$4="MAP+ADM Waivers",SUMIF('C Report'!$A$100:$A$199,'C Report Grouper'!$D11,'C Report'!AC$100:AC$199)+SUMIF('C Report'!$A$300:$A$399,'C Report Grouper'!$D11,'C Report'!AC$300:AC$399),SUMIF('C Report'!$A$100:$A$199,'C Report Grouper'!$D11,'C Report'!AC$100:AC$199))</f>
        <v>0</v>
      </c>
      <c r="AF11" s="104">
        <f>IF($D$4="MAP+ADM Waivers",SUMIF('C Report'!$A$100:$A$199,'C Report Grouper'!$D11,'C Report'!AD$100:AD$199)+SUMIF('C Report'!$A$300:$A$399,'C Report Grouper'!$D11,'C Report'!AD$300:AD$399),SUMIF('C Report'!$A$100:$A$199,'C Report Grouper'!$D11,'C Report'!AD$100:AD$199))</f>
        <v>0</v>
      </c>
      <c r="AG11" s="104">
        <f>IF($D$4="MAP+ADM Waivers",SUMIF('C Report'!$A$100:$A$199,'C Report Grouper'!$D11,'C Report'!AE$100:AE$199)+SUMIF('C Report'!$A$300:$A$399,'C Report Grouper'!$D11,'C Report'!AE$300:AE$399),SUMIF('C Report'!$A$100:$A$199,'C Report Grouper'!$D11,'C Report'!AE$100:AE$199))</f>
        <v>0</v>
      </c>
      <c r="AH11" s="105">
        <f>IF($D$4="MAP+ADM Waivers",SUMIF('C Report'!$A$100:$A$199,'C Report Grouper'!$D11,'C Report'!AF$100:AF$199)+SUMIF('C Report'!$A$300:$A$399,'C Report Grouper'!$D11,'C Report'!AF$300:AF$399),SUMIF('C Report'!$A$100:$A$199,'C Report Grouper'!$D11,'C Report'!AF$100:AF$199))</f>
        <v>0</v>
      </c>
    </row>
    <row r="12" spans="1:34" hidden="1" x14ac:dyDescent="0.2">
      <c r="B12" s="22" t="str">
        <f>IFERROR(VLOOKUP(C12,'MEG Def'!$A$7:$B$12,2),"")</f>
        <v/>
      </c>
      <c r="C12" s="57"/>
      <c r="D12" s="299"/>
      <c r="E12" s="103">
        <f>IF($D$4="MAP+ADM Waivers",SUMIF('C Report'!$A$100:$A$199,'C Report Grouper'!$D12,'C Report'!C$100:C$199)+SUMIF('C Report'!$A$300:$A$399,'C Report Grouper'!$D12,'C Report'!C$300:C$399),SUMIF('C Report'!$A$100:$A$199,'C Report Grouper'!$D12,'C Report'!C$100:C$199))</f>
        <v>0</v>
      </c>
      <c r="F12" s="418">
        <f>IF($D$4="MAP+ADM Waivers",SUMIF('C Report'!$A$100:$A$199,'C Report Grouper'!$D12,'C Report'!D$100:D$199)+SUMIF('C Report'!$A$300:$A$399,'C Report Grouper'!$D12,'C Report'!D$300:D$399),SUMIF('C Report'!$A$100:$A$199,'C Report Grouper'!$D12,'C Report'!D$100:D$199))</f>
        <v>0</v>
      </c>
      <c r="G12" s="418">
        <f>IF($D$4="MAP+ADM Waivers",SUMIF('C Report'!$A$100:$A$199,'C Report Grouper'!$D12,'C Report'!E$100:E$199)+SUMIF('C Report'!$A$300:$A$399,'C Report Grouper'!$D12,'C Report'!E$300:E$399),SUMIF('C Report'!$A$100:$A$199,'C Report Grouper'!$D12,'C Report'!E$100:E$199))</f>
        <v>0</v>
      </c>
      <c r="H12" s="418">
        <f>IF($D$4="MAP+ADM Waivers",SUMIF('C Report'!$A$100:$A$199,'C Report Grouper'!$D12,'C Report'!F$100:F$199)+SUMIF('C Report'!$A$300:$A$399,'C Report Grouper'!$D12,'C Report'!F$300:F$399),SUMIF('C Report'!$A$100:$A$199,'C Report Grouper'!$D12,'C Report'!F$100:F$199))</f>
        <v>0</v>
      </c>
      <c r="I12" s="105">
        <f>IF($D$4="MAP+ADM Waivers",SUMIF('C Report'!$A$100:$A$199,'C Report Grouper'!$D12,'C Report'!G$100:G$199)+SUMIF('C Report'!$A$300:$A$399,'C Report Grouper'!$D12,'C Report'!G$300:G$399),SUMIF('C Report'!$A$100:$A$199,'C Report Grouper'!$D12,'C Report'!G$100:G$199))</f>
        <v>0</v>
      </c>
      <c r="J12" s="104">
        <f>IF($D$4="MAP+ADM Waivers",SUMIF('C Report'!$A$100:$A$199,'C Report Grouper'!$D12,'C Report'!H$100:H$199)+SUMIF('C Report'!$A$300:$A$399,'C Report Grouper'!$D12,'C Report'!H$300:H$399),SUMIF('C Report'!$A$100:$A$199,'C Report Grouper'!$D12,'C Report'!H$100:H$199))</f>
        <v>0</v>
      </c>
      <c r="K12" s="104">
        <f>IF($D$4="MAP+ADM Waivers",SUMIF('C Report'!$A$100:$A$199,'C Report Grouper'!$D12,'C Report'!I$100:I$199)+SUMIF('C Report'!$A$300:$A$399,'C Report Grouper'!$D12,'C Report'!I$300:I$399),SUMIF('C Report'!$A$100:$A$199,'C Report Grouper'!$D12,'C Report'!I$100:I$199))</f>
        <v>0</v>
      </c>
      <c r="L12" s="104">
        <f>IF($D$4="MAP+ADM Waivers",SUMIF('C Report'!$A$100:$A$199,'C Report Grouper'!$D12,'C Report'!J$100:J$199)+SUMIF('C Report'!$A$300:$A$399,'C Report Grouper'!$D12,'C Report'!J$300:J$399),SUMIF('C Report'!$A$100:$A$199,'C Report Grouper'!$D12,'C Report'!J$100:J$199))</f>
        <v>0</v>
      </c>
      <c r="M12" s="104">
        <f>IF($D$4="MAP+ADM Waivers",SUMIF('C Report'!$A$100:$A$199,'C Report Grouper'!$D12,'C Report'!K$100:K$199)+SUMIF('C Report'!$A$300:$A$399,'C Report Grouper'!$D12,'C Report'!K$300:K$399),SUMIF('C Report'!$A$100:$A$199,'C Report Grouper'!$D12,'C Report'!K$100:K$199))</f>
        <v>0</v>
      </c>
      <c r="N12" s="104">
        <f>IF($D$4="MAP+ADM Waivers",SUMIF('C Report'!$A$100:$A$199,'C Report Grouper'!$D12,'C Report'!L$100:L$199)+SUMIF('C Report'!$A$300:$A$399,'C Report Grouper'!$D12,'C Report'!L$300:L$399),SUMIF('C Report'!$A$100:$A$199,'C Report Grouper'!$D12,'C Report'!L$100:L$199))</f>
        <v>0</v>
      </c>
      <c r="O12" s="104">
        <f>IF($D$4="MAP+ADM Waivers",SUMIF('C Report'!$A$100:$A$199,'C Report Grouper'!$D12,'C Report'!M$100:M$199)+SUMIF('C Report'!$A$300:$A$399,'C Report Grouper'!$D12,'C Report'!M$300:M$399),SUMIF('C Report'!$A$100:$A$199,'C Report Grouper'!$D12,'C Report'!M$100:M$199))</f>
        <v>0</v>
      </c>
      <c r="P12" s="104">
        <f>IF($D$4="MAP+ADM Waivers",SUMIF('C Report'!$A$100:$A$199,'C Report Grouper'!$D12,'C Report'!N$100:N$199)+SUMIF('C Report'!$A$300:$A$399,'C Report Grouper'!$D12,'C Report'!N$300:N$399),SUMIF('C Report'!$A$100:$A$199,'C Report Grouper'!$D12,'C Report'!N$100:N$199))</f>
        <v>0</v>
      </c>
      <c r="Q12" s="104">
        <f>IF($D$4="MAP+ADM Waivers",SUMIF('C Report'!$A$100:$A$199,'C Report Grouper'!$D12,'C Report'!O$100:O$199)+SUMIF('C Report'!$A$300:$A$399,'C Report Grouper'!$D12,'C Report'!O$300:O$399),SUMIF('C Report'!$A$100:$A$199,'C Report Grouper'!$D12,'C Report'!O$100:O$199))</f>
        <v>0</v>
      </c>
      <c r="R12" s="104">
        <f>IF($D$4="MAP+ADM Waivers",SUMIF('C Report'!$A$100:$A$199,'C Report Grouper'!$D12,'C Report'!P$100:P$199)+SUMIF('C Report'!$A$300:$A$399,'C Report Grouper'!$D12,'C Report'!P$300:P$399),SUMIF('C Report'!$A$100:$A$199,'C Report Grouper'!$D12,'C Report'!P$100:P$199))</f>
        <v>0</v>
      </c>
      <c r="S12" s="104">
        <f>IF($D$4="MAP+ADM Waivers",SUMIF('C Report'!$A$100:$A$199,'C Report Grouper'!$D12,'C Report'!Q$100:Q$199)+SUMIF('C Report'!$A$300:$A$399,'C Report Grouper'!$D12,'C Report'!Q$300:Q$399),SUMIF('C Report'!$A$100:$A$199,'C Report Grouper'!$D12,'C Report'!Q$100:Q$199))</f>
        <v>0</v>
      </c>
      <c r="T12" s="104">
        <f>IF($D$4="MAP+ADM Waivers",SUMIF('C Report'!$A$100:$A$199,'C Report Grouper'!$D12,'C Report'!R$100:R$199)+SUMIF('C Report'!$A$300:$A$399,'C Report Grouper'!$D12,'C Report'!R$300:R$399),SUMIF('C Report'!$A$100:$A$199,'C Report Grouper'!$D12,'C Report'!R$100:R$199))</f>
        <v>0</v>
      </c>
      <c r="U12" s="104">
        <f>IF($D$4="MAP+ADM Waivers",SUMIF('C Report'!$A$100:$A$199,'C Report Grouper'!$D12,'C Report'!S$100:S$199)+SUMIF('C Report'!$A$300:$A$399,'C Report Grouper'!$D12,'C Report'!S$300:S$399),SUMIF('C Report'!$A$100:$A$199,'C Report Grouper'!$D12,'C Report'!S$100:S$199))</f>
        <v>0</v>
      </c>
      <c r="V12" s="104">
        <f>IF($D$4="MAP+ADM Waivers",SUMIF('C Report'!$A$100:$A$199,'C Report Grouper'!$D12,'C Report'!T$100:T$199)+SUMIF('C Report'!$A$300:$A$399,'C Report Grouper'!$D12,'C Report'!T$300:T$399),SUMIF('C Report'!$A$100:$A$199,'C Report Grouper'!$D12,'C Report'!T$100:T$199))</f>
        <v>0</v>
      </c>
      <c r="W12" s="104">
        <f>IF($D$4="MAP+ADM Waivers",SUMIF('C Report'!$A$100:$A$199,'C Report Grouper'!$D12,'C Report'!U$100:U$199)+SUMIF('C Report'!$A$300:$A$399,'C Report Grouper'!$D12,'C Report'!U$300:U$399),SUMIF('C Report'!$A$100:$A$199,'C Report Grouper'!$D12,'C Report'!U$100:U$199))</f>
        <v>0</v>
      </c>
      <c r="X12" s="104">
        <f>IF($D$4="MAP+ADM Waivers",SUMIF('C Report'!$A$100:$A$199,'C Report Grouper'!$D12,'C Report'!V$100:V$199)+SUMIF('C Report'!$A$300:$A$399,'C Report Grouper'!$D12,'C Report'!V$300:V$399),SUMIF('C Report'!$A$100:$A$199,'C Report Grouper'!$D12,'C Report'!V$100:V$199))</f>
        <v>0</v>
      </c>
      <c r="Y12" s="104">
        <f>IF($D$4="MAP+ADM Waivers",SUMIF('C Report'!$A$100:$A$199,'C Report Grouper'!$D12,'C Report'!W$100:W$199)+SUMIF('C Report'!$A$300:$A$399,'C Report Grouper'!$D12,'C Report'!W$300:W$399),SUMIF('C Report'!$A$100:$A$199,'C Report Grouper'!$D12,'C Report'!W$100:W$199))</f>
        <v>0</v>
      </c>
      <c r="Z12" s="104">
        <f>IF($D$4="MAP+ADM Waivers",SUMIF('C Report'!$A$100:$A$199,'C Report Grouper'!$D12,'C Report'!X$100:X$199)+SUMIF('C Report'!$A$300:$A$399,'C Report Grouper'!$D12,'C Report'!X$300:X$399),SUMIF('C Report'!$A$100:$A$199,'C Report Grouper'!$D12,'C Report'!X$100:X$199))</f>
        <v>0</v>
      </c>
      <c r="AA12" s="104">
        <f>IF($D$4="MAP+ADM Waivers",SUMIF('C Report'!$A$100:$A$199,'C Report Grouper'!$D12,'C Report'!Y$100:Y$199)+SUMIF('C Report'!$A$300:$A$399,'C Report Grouper'!$D12,'C Report'!Y$300:Y$399),SUMIF('C Report'!$A$100:$A$199,'C Report Grouper'!$D12,'C Report'!Y$100:Y$199))</f>
        <v>0</v>
      </c>
      <c r="AB12" s="104">
        <f>IF($D$4="MAP+ADM Waivers",SUMIF('C Report'!$A$100:$A$199,'C Report Grouper'!$D12,'C Report'!Z$100:Z$199)+SUMIF('C Report'!$A$300:$A$399,'C Report Grouper'!$D12,'C Report'!Z$300:Z$399),SUMIF('C Report'!$A$100:$A$199,'C Report Grouper'!$D12,'C Report'!Z$100:Z$199))</f>
        <v>0</v>
      </c>
      <c r="AC12" s="104">
        <f>IF($D$4="MAP+ADM Waivers",SUMIF('C Report'!$A$100:$A$199,'C Report Grouper'!$D12,'C Report'!AA$100:AA$199)+SUMIF('C Report'!$A$300:$A$399,'C Report Grouper'!$D12,'C Report'!AA$300:AA$399),SUMIF('C Report'!$A$100:$A$199,'C Report Grouper'!$D12,'C Report'!AA$100:AA$199))</f>
        <v>0</v>
      </c>
      <c r="AD12" s="104">
        <f>IF($D$4="MAP+ADM Waivers",SUMIF('C Report'!$A$100:$A$199,'C Report Grouper'!$D12,'C Report'!AB$100:AB$199)+SUMIF('C Report'!$A$300:$A$399,'C Report Grouper'!$D12,'C Report'!AB$300:AB$399),SUMIF('C Report'!$A$100:$A$199,'C Report Grouper'!$D12,'C Report'!AB$100:AB$199))</f>
        <v>0</v>
      </c>
      <c r="AE12" s="104">
        <f>IF($D$4="MAP+ADM Waivers",SUMIF('C Report'!$A$100:$A$199,'C Report Grouper'!$D12,'C Report'!AC$100:AC$199)+SUMIF('C Report'!$A$300:$A$399,'C Report Grouper'!$D12,'C Report'!AC$300:AC$399),SUMIF('C Report'!$A$100:$A$199,'C Report Grouper'!$D12,'C Report'!AC$100:AC$199))</f>
        <v>0</v>
      </c>
      <c r="AF12" s="104">
        <f>IF($D$4="MAP+ADM Waivers",SUMIF('C Report'!$A$100:$A$199,'C Report Grouper'!$D12,'C Report'!AD$100:AD$199)+SUMIF('C Report'!$A$300:$A$399,'C Report Grouper'!$D12,'C Report'!AD$300:AD$399),SUMIF('C Report'!$A$100:$A$199,'C Report Grouper'!$D12,'C Report'!AD$100:AD$199))</f>
        <v>0</v>
      </c>
      <c r="AG12" s="104">
        <f>IF($D$4="MAP+ADM Waivers",SUMIF('C Report'!$A$100:$A$199,'C Report Grouper'!$D12,'C Report'!AE$100:AE$199)+SUMIF('C Report'!$A$300:$A$399,'C Report Grouper'!$D12,'C Report'!AE$300:AE$399),SUMIF('C Report'!$A$100:$A$199,'C Report Grouper'!$D12,'C Report'!AE$100:AE$199))</f>
        <v>0</v>
      </c>
      <c r="AH12" s="105">
        <f>IF($D$4="MAP+ADM Waivers",SUMIF('C Report'!$A$100:$A$199,'C Report Grouper'!$D12,'C Report'!AF$100:AF$199)+SUMIF('C Report'!$A$300:$A$399,'C Report Grouper'!$D12,'C Report'!AF$300:AF$399),SUMIF('C Report'!$A$100:$A$199,'C Report Grouper'!$D12,'C Report'!AF$100:AF$199))</f>
        <v>0</v>
      </c>
    </row>
    <row r="13" spans="1:34" hidden="1" x14ac:dyDescent="0.2">
      <c r="B13" s="22" t="str">
        <f>IFERROR(VLOOKUP(C13,'MEG Def'!$A$7:$B$12,2),"")</f>
        <v/>
      </c>
      <c r="C13" s="57"/>
      <c r="D13" s="299"/>
      <c r="E13" s="103">
        <f>IF($D$4="MAP+ADM Waivers",SUMIF('C Report'!$A$100:$A$199,'C Report Grouper'!$D13,'C Report'!C$100:C$199)+SUMIF('C Report'!$A$300:$A$399,'C Report Grouper'!$D13,'C Report'!C$300:C$399),SUMIF('C Report'!$A$100:$A$199,'C Report Grouper'!$D13,'C Report'!C$100:C$199))</f>
        <v>0</v>
      </c>
      <c r="F13" s="418">
        <f>IF($D$4="MAP+ADM Waivers",SUMIF('C Report'!$A$100:$A$199,'C Report Grouper'!$D13,'C Report'!D$100:D$199)+SUMIF('C Report'!$A$300:$A$399,'C Report Grouper'!$D13,'C Report'!D$300:D$399),SUMIF('C Report'!$A$100:$A$199,'C Report Grouper'!$D13,'C Report'!D$100:D$199))</f>
        <v>0</v>
      </c>
      <c r="G13" s="418">
        <f>IF($D$4="MAP+ADM Waivers",SUMIF('C Report'!$A$100:$A$199,'C Report Grouper'!$D13,'C Report'!E$100:E$199)+SUMIF('C Report'!$A$300:$A$399,'C Report Grouper'!$D13,'C Report'!E$300:E$399),SUMIF('C Report'!$A$100:$A$199,'C Report Grouper'!$D13,'C Report'!E$100:E$199))</f>
        <v>0</v>
      </c>
      <c r="H13" s="418">
        <f>IF($D$4="MAP+ADM Waivers",SUMIF('C Report'!$A$100:$A$199,'C Report Grouper'!$D13,'C Report'!F$100:F$199)+SUMIF('C Report'!$A$300:$A$399,'C Report Grouper'!$D13,'C Report'!F$300:F$399),SUMIF('C Report'!$A$100:$A$199,'C Report Grouper'!$D13,'C Report'!F$100:F$199))</f>
        <v>0</v>
      </c>
      <c r="I13" s="105">
        <f>IF($D$4="MAP+ADM Waivers",SUMIF('C Report'!$A$100:$A$199,'C Report Grouper'!$D13,'C Report'!G$100:G$199)+SUMIF('C Report'!$A$300:$A$399,'C Report Grouper'!$D13,'C Report'!G$300:G$399),SUMIF('C Report'!$A$100:$A$199,'C Report Grouper'!$D13,'C Report'!G$100:G$199))</f>
        <v>0</v>
      </c>
      <c r="J13" s="104">
        <f>IF($D$4="MAP+ADM Waivers",SUMIF('C Report'!$A$100:$A$199,'C Report Grouper'!$D13,'C Report'!H$100:H$199)+SUMIF('C Report'!$A$300:$A$399,'C Report Grouper'!$D13,'C Report'!H$300:H$399),SUMIF('C Report'!$A$100:$A$199,'C Report Grouper'!$D13,'C Report'!H$100:H$199))</f>
        <v>0</v>
      </c>
      <c r="K13" s="104">
        <f>IF($D$4="MAP+ADM Waivers",SUMIF('C Report'!$A$100:$A$199,'C Report Grouper'!$D13,'C Report'!I$100:I$199)+SUMIF('C Report'!$A$300:$A$399,'C Report Grouper'!$D13,'C Report'!I$300:I$399),SUMIF('C Report'!$A$100:$A$199,'C Report Grouper'!$D13,'C Report'!I$100:I$199))</f>
        <v>0</v>
      </c>
      <c r="L13" s="104">
        <f>IF($D$4="MAP+ADM Waivers",SUMIF('C Report'!$A$100:$A$199,'C Report Grouper'!$D13,'C Report'!J$100:J$199)+SUMIF('C Report'!$A$300:$A$399,'C Report Grouper'!$D13,'C Report'!J$300:J$399),SUMIF('C Report'!$A$100:$A$199,'C Report Grouper'!$D13,'C Report'!J$100:J$199))</f>
        <v>0</v>
      </c>
      <c r="M13" s="104">
        <f>IF($D$4="MAP+ADM Waivers",SUMIF('C Report'!$A$100:$A$199,'C Report Grouper'!$D13,'C Report'!K$100:K$199)+SUMIF('C Report'!$A$300:$A$399,'C Report Grouper'!$D13,'C Report'!K$300:K$399),SUMIF('C Report'!$A$100:$A$199,'C Report Grouper'!$D13,'C Report'!K$100:K$199))</f>
        <v>0</v>
      </c>
      <c r="N13" s="104">
        <f>IF($D$4="MAP+ADM Waivers",SUMIF('C Report'!$A$100:$A$199,'C Report Grouper'!$D13,'C Report'!L$100:L$199)+SUMIF('C Report'!$A$300:$A$399,'C Report Grouper'!$D13,'C Report'!L$300:L$399),SUMIF('C Report'!$A$100:$A$199,'C Report Grouper'!$D13,'C Report'!L$100:L$199))</f>
        <v>0</v>
      </c>
      <c r="O13" s="104">
        <f>IF($D$4="MAP+ADM Waivers",SUMIF('C Report'!$A$100:$A$199,'C Report Grouper'!$D13,'C Report'!M$100:M$199)+SUMIF('C Report'!$A$300:$A$399,'C Report Grouper'!$D13,'C Report'!M$300:M$399),SUMIF('C Report'!$A$100:$A$199,'C Report Grouper'!$D13,'C Report'!M$100:M$199))</f>
        <v>0</v>
      </c>
      <c r="P13" s="104">
        <f>IF($D$4="MAP+ADM Waivers",SUMIF('C Report'!$A$100:$A$199,'C Report Grouper'!$D13,'C Report'!N$100:N$199)+SUMIF('C Report'!$A$300:$A$399,'C Report Grouper'!$D13,'C Report'!N$300:N$399),SUMIF('C Report'!$A$100:$A$199,'C Report Grouper'!$D13,'C Report'!N$100:N$199))</f>
        <v>0</v>
      </c>
      <c r="Q13" s="104">
        <f>IF($D$4="MAP+ADM Waivers",SUMIF('C Report'!$A$100:$A$199,'C Report Grouper'!$D13,'C Report'!O$100:O$199)+SUMIF('C Report'!$A$300:$A$399,'C Report Grouper'!$D13,'C Report'!O$300:O$399),SUMIF('C Report'!$A$100:$A$199,'C Report Grouper'!$D13,'C Report'!O$100:O$199))</f>
        <v>0</v>
      </c>
      <c r="R13" s="104">
        <f>IF($D$4="MAP+ADM Waivers",SUMIF('C Report'!$A$100:$A$199,'C Report Grouper'!$D13,'C Report'!P$100:P$199)+SUMIF('C Report'!$A$300:$A$399,'C Report Grouper'!$D13,'C Report'!P$300:P$399),SUMIF('C Report'!$A$100:$A$199,'C Report Grouper'!$D13,'C Report'!P$100:P$199))</f>
        <v>0</v>
      </c>
      <c r="S13" s="104">
        <f>IF($D$4="MAP+ADM Waivers",SUMIF('C Report'!$A$100:$A$199,'C Report Grouper'!$D13,'C Report'!Q$100:Q$199)+SUMIF('C Report'!$A$300:$A$399,'C Report Grouper'!$D13,'C Report'!Q$300:Q$399),SUMIF('C Report'!$A$100:$A$199,'C Report Grouper'!$D13,'C Report'!Q$100:Q$199))</f>
        <v>0</v>
      </c>
      <c r="T13" s="104">
        <f>IF($D$4="MAP+ADM Waivers",SUMIF('C Report'!$A$100:$A$199,'C Report Grouper'!$D13,'C Report'!R$100:R$199)+SUMIF('C Report'!$A$300:$A$399,'C Report Grouper'!$D13,'C Report'!R$300:R$399),SUMIF('C Report'!$A$100:$A$199,'C Report Grouper'!$D13,'C Report'!R$100:R$199))</f>
        <v>0</v>
      </c>
      <c r="U13" s="104">
        <f>IF($D$4="MAP+ADM Waivers",SUMIF('C Report'!$A$100:$A$199,'C Report Grouper'!$D13,'C Report'!S$100:S$199)+SUMIF('C Report'!$A$300:$A$399,'C Report Grouper'!$D13,'C Report'!S$300:S$399),SUMIF('C Report'!$A$100:$A$199,'C Report Grouper'!$D13,'C Report'!S$100:S$199))</f>
        <v>0</v>
      </c>
      <c r="V13" s="104">
        <f>IF($D$4="MAP+ADM Waivers",SUMIF('C Report'!$A$100:$A$199,'C Report Grouper'!$D13,'C Report'!T$100:T$199)+SUMIF('C Report'!$A$300:$A$399,'C Report Grouper'!$D13,'C Report'!T$300:T$399),SUMIF('C Report'!$A$100:$A$199,'C Report Grouper'!$D13,'C Report'!T$100:T$199))</f>
        <v>0</v>
      </c>
      <c r="W13" s="104">
        <f>IF($D$4="MAP+ADM Waivers",SUMIF('C Report'!$A$100:$A$199,'C Report Grouper'!$D13,'C Report'!U$100:U$199)+SUMIF('C Report'!$A$300:$A$399,'C Report Grouper'!$D13,'C Report'!U$300:U$399),SUMIF('C Report'!$A$100:$A$199,'C Report Grouper'!$D13,'C Report'!U$100:U$199))</f>
        <v>0</v>
      </c>
      <c r="X13" s="104">
        <f>IF($D$4="MAP+ADM Waivers",SUMIF('C Report'!$A$100:$A$199,'C Report Grouper'!$D13,'C Report'!V$100:V$199)+SUMIF('C Report'!$A$300:$A$399,'C Report Grouper'!$D13,'C Report'!V$300:V$399),SUMIF('C Report'!$A$100:$A$199,'C Report Grouper'!$D13,'C Report'!V$100:V$199))</f>
        <v>0</v>
      </c>
      <c r="Y13" s="104">
        <f>IF($D$4="MAP+ADM Waivers",SUMIF('C Report'!$A$100:$A$199,'C Report Grouper'!$D13,'C Report'!W$100:W$199)+SUMIF('C Report'!$A$300:$A$399,'C Report Grouper'!$D13,'C Report'!W$300:W$399),SUMIF('C Report'!$A$100:$A$199,'C Report Grouper'!$D13,'C Report'!W$100:W$199))</f>
        <v>0</v>
      </c>
      <c r="Z13" s="104">
        <f>IF($D$4="MAP+ADM Waivers",SUMIF('C Report'!$A$100:$A$199,'C Report Grouper'!$D13,'C Report'!X$100:X$199)+SUMIF('C Report'!$A$300:$A$399,'C Report Grouper'!$D13,'C Report'!X$300:X$399),SUMIF('C Report'!$A$100:$A$199,'C Report Grouper'!$D13,'C Report'!X$100:X$199))</f>
        <v>0</v>
      </c>
      <c r="AA13" s="104">
        <f>IF($D$4="MAP+ADM Waivers",SUMIF('C Report'!$A$100:$A$199,'C Report Grouper'!$D13,'C Report'!Y$100:Y$199)+SUMIF('C Report'!$A$300:$A$399,'C Report Grouper'!$D13,'C Report'!Y$300:Y$399),SUMIF('C Report'!$A$100:$A$199,'C Report Grouper'!$D13,'C Report'!Y$100:Y$199))</f>
        <v>0</v>
      </c>
      <c r="AB13" s="104">
        <f>IF($D$4="MAP+ADM Waivers",SUMIF('C Report'!$A$100:$A$199,'C Report Grouper'!$D13,'C Report'!Z$100:Z$199)+SUMIF('C Report'!$A$300:$A$399,'C Report Grouper'!$D13,'C Report'!Z$300:Z$399),SUMIF('C Report'!$A$100:$A$199,'C Report Grouper'!$D13,'C Report'!Z$100:Z$199))</f>
        <v>0</v>
      </c>
      <c r="AC13" s="104">
        <f>IF($D$4="MAP+ADM Waivers",SUMIF('C Report'!$A$100:$A$199,'C Report Grouper'!$D13,'C Report'!AA$100:AA$199)+SUMIF('C Report'!$A$300:$A$399,'C Report Grouper'!$D13,'C Report'!AA$300:AA$399),SUMIF('C Report'!$A$100:$A$199,'C Report Grouper'!$D13,'C Report'!AA$100:AA$199))</f>
        <v>0</v>
      </c>
      <c r="AD13" s="104">
        <f>IF($D$4="MAP+ADM Waivers",SUMIF('C Report'!$A$100:$A$199,'C Report Grouper'!$D13,'C Report'!AB$100:AB$199)+SUMIF('C Report'!$A$300:$A$399,'C Report Grouper'!$D13,'C Report'!AB$300:AB$399),SUMIF('C Report'!$A$100:$A$199,'C Report Grouper'!$D13,'C Report'!AB$100:AB$199))</f>
        <v>0</v>
      </c>
      <c r="AE13" s="104">
        <f>IF($D$4="MAP+ADM Waivers",SUMIF('C Report'!$A$100:$A$199,'C Report Grouper'!$D13,'C Report'!AC$100:AC$199)+SUMIF('C Report'!$A$300:$A$399,'C Report Grouper'!$D13,'C Report'!AC$300:AC$399),SUMIF('C Report'!$A$100:$A$199,'C Report Grouper'!$D13,'C Report'!AC$100:AC$199))</f>
        <v>0</v>
      </c>
      <c r="AF13" s="104">
        <f>IF($D$4="MAP+ADM Waivers",SUMIF('C Report'!$A$100:$A$199,'C Report Grouper'!$D13,'C Report'!AD$100:AD$199)+SUMIF('C Report'!$A$300:$A$399,'C Report Grouper'!$D13,'C Report'!AD$300:AD$399),SUMIF('C Report'!$A$100:$A$199,'C Report Grouper'!$D13,'C Report'!AD$100:AD$199))</f>
        <v>0</v>
      </c>
      <c r="AG13" s="104">
        <f>IF($D$4="MAP+ADM Waivers",SUMIF('C Report'!$A$100:$A$199,'C Report Grouper'!$D13,'C Report'!AE$100:AE$199)+SUMIF('C Report'!$A$300:$A$399,'C Report Grouper'!$D13,'C Report'!AE$300:AE$399),SUMIF('C Report'!$A$100:$A$199,'C Report Grouper'!$D13,'C Report'!AE$100:AE$199))</f>
        <v>0</v>
      </c>
      <c r="AH13" s="105">
        <f>IF($D$4="MAP+ADM Waivers",SUMIF('C Report'!$A$100:$A$199,'C Report Grouper'!$D13,'C Report'!AF$100:AF$199)+SUMIF('C Report'!$A$300:$A$399,'C Report Grouper'!$D13,'C Report'!AF$300:AF$399),SUMIF('C Report'!$A$100:$A$199,'C Report Grouper'!$D13,'C Report'!AF$100:AF$199))</f>
        <v>0</v>
      </c>
    </row>
    <row r="14" spans="1:34" hidden="1" x14ac:dyDescent="0.2">
      <c r="B14" s="22" t="str">
        <f>IFERROR(VLOOKUP(C14,'MEG Def'!$A$7:$B$12,2),"")</f>
        <v/>
      </c>
      <c r="C14" s="57"/>
      <c r="D14" s="299"/>
      <c r="E14" s="103">
        <f>IF($D$4="MAP+ADM Waivers",SUMIF('C Report'!$A$100:$A$199,'C Report Grouper'!$D14,'C Report'!C$100:C$199)+SUMIF('C Report'!$A$300:$A$399,'C Report Grouper'!$D14,'C Report'!C$300:C$399),SUMIF('C Report'!$A$100:$A$199,'C Report Grouper'!$D14,'C Report'!C$100:C$199))</f>
        <v>0</v>
      </c>
      <c r="F14" s="418">
        <f>IF($D$4="MAP+ADM Waivers",SUMIF('C Report'!$A$100:$A$199,'C Report Grouper'!$D14,'C Report'!D$100:D$199)+SUMIF('C Report'!$A$300:$A$399,'C Report Grouper'!$D14,'C Report'!D$300:D$399),SUMIF('C Report'!$A$100:$A$199,'C Report Grouper'!$D14,'C Report'!D$100:D$199))</f>
        <v>0</v>
      </c>
      <c r="G14" s="418">
        <f>IF($D$4="MAP+ADM Waivers",SUMIF('C Report'!$A$100:$A$199,'C Report Grouper'!$D14,'C Report'!E$100:E$199)+SUMIF('C Report'!$A$300:$A$399,'C Report Grouper'!$D14,'C Report'!E$300:E$399),SUMIF('C Report'!$A$100:$A$199,'C Report Grouper'!$D14,'C Report'!E$100:E$199))</f>
        <v>0</v>
      </c>
      <c r="H14" s="418">
        <f>IF($D$4="MAP+ADM Waivers",SUMIF('C Report'!$A$100:$A$199,'C Report Grouper'!$D14,'C Report'!F$100:F$199)+SUMIF('C Report'!$A$300:$A$399,'C Report Grouper'!$D14,'C Report'!F$300:F$399),SUMIF('C Report'!$A$100:$A$199,'C Report Grouper'!$D14,'C Report'!F$100:F$199))</f>
        <v>0</v>
      </c>
      <c r="I14" s="105">
        <f>IF($D$4="MAP+ADM Waivers",SUMIF('C Report'!$A$100:$A$199,'C Report Grouper'!$D14,'C Report'!G$100:G$199)+SUMIF('C Report'!$A$300:$A$399,'C Report Grouper'!$D14,'C Report'!G$300:G$399),SUMIF('C Report'!$A$100:$A$199,'C Report Grouper'!$D14,'C Report'!G$100:G$199))</f>
        <v>0</v>
      </c>
      <c r="J14" s="104">
        <f>IF($D$4="MAP+ADM Waivers",SUMIF('C Report'!$A$100:$A$199,'C Report Grouper'!$D14,'C Report'!H$100:H$199)+SUMIF('C Report'!$A$300:$A$399,'C Report Grouper'!$D14,'C Report'!H$300:H$399),SUMIF('C Report'!$A$100:$A$199,'C Report Grouper'!$D14,'C Report'!H$100:H$199))</f>
        <v>0</v>
      </c>
      <c r="K14" s="104">
        <f>IF($D$4="MAP+ADM Waivers",SUMIF('C Report'!$A$100:$A$199,'C Report Grouper'!$D14,'C Report'!I$100:I$199)+SUMIF('C Report'!$A$300:$A$399,'C Report Grouper'!$D14,'C Report'!I$300:I$399),SUMIF('C Report'!$A$100:$A$199,'C Report Grouper'!$D14,'C Report'!I$100:I$199))</f>
        <v>0</v>
      </c>
      <c r="L14" s="104">
        <f>IF($D$4="MAP+ADM Waivers",SUMIF('C Report'!$A$100:$A$199,'C Report Grouper'!$D14,'C Report'!J$100:J$199)+SUMIF('C Report'!$A$300:$A$399,'C Report Grouper'!$D14,'C Report'!J$300:J$399),SUMIF('C Report'!$A$100:$A$199,'C Report Grouper'!$D14,'C Report'!J$100:J$199))</f>
        <v>0</v>
      </c>
      <c r="M14" s="104">
        <f>IF($D$4="MAP+ADM Waivers",SUMIF('C Report'!$A$100:$A$199,'C Report Grouper'!$D14,'C Report'!K$100:K$199)+SUMIF('C Report'!$A$300:$A$399,'C Report Grouper'!$D14,'C Report'!K$300:K$399),SUMIF('C Report'!$A$100:$A$199,'C Report Grouper'!$D14,'C Report'!K$100:K$199))</f>
        <v>0</v>
      </c>
      <c r="N14" s="104">
        <f>IF($D$4="MAP+ADM Waivers",SUMIF('C Report'!$A$100:$A$199,'C Report Grouper'!$D14,'C Report'!L$100:L$199)+SUMIF('C Report'!$A$300:$A$399,'C Report Grouper'!$D14,'C Report'!L$300:L$399),SUMIF('C Report'!$A$100:$A$199,'C Report Grouper'!$D14,'C Report'!L$100:L$199))</f>
        <v>0</v>
      </c>
      <c r="O14" s="104">
        <f>IF($D$4="MAP+ADM Waivers",SUMIF('C Report'!$A$100:$A$199,'C Report Grouper'!$D14,'C Report'!M$100:M$199)+SUMIF('C Report'!$A$300:$A$399,'C Report Grouper'!$D14,'C Report'!M$300:M$399),SUMIF('C Report'!$A$100:$A$199,'C Report Grouper'!$D14,'C Report'!M$100:M$199))</f>
        <v>0</v>
      </c>
      <c r="P14" s="104">
        <f>IF($D$4="MAP+ADM Waivers",SUMIF('C Report'!$A$100:$A$199,'C Report Grouper'!$D14,'C Report'!N$100:N$199)+SUMIF('C Report'!$A$300:$A$399,'C Report Grouper'!$D14,'C Report'!N$300:N$399),SUMIF('C Report'!$A$100:$A$199,'C Report Grouper'!$D14,'C Report'!N$100:N$199))</f>
        <v>0</v>
      </c>
      <c r="Q14" s="104">
        <f>IF($D$4="MAP+ADM Waivers",SUMIF('C Report'!$A$100:$A$199,'C Report Grouper'!$D14,'C Report'!O$100:O$199)+SUMIF('C Report'!$A$300:$A$399,'C Report Grouper'!$D14,'C Report'!O$300:O$399),SUMIF('C Report'!$A$100:$A$199,'C Report Grouper'!$D14,'C Report'!O$100:O$199))</f>
        <v>0</v>
      </c>
      <c r="R14" s="104">
        <f>IF($D$4="MAP+ADM Waivers",SUMIF('C Report'!$A$100:$A$199,'C Report Grouper'!$D14,'C Report'!P$100:P$199)+SUMIF('C Report'!$A$300:$A$399,'C Report Grouper'!$D14,'C Report'!P$300:P$399),SUMIF('C Report'!$A$100:$A$199,'C Report Grouper'!$D14,'C Report'!P$100:P$199))</f>
        <v>0</v>
      </c>
      <c r="S14" s="104">
        <f>IF($D$4="MAP+ADM Waivers",SUMIF('C Report'!$A$100:$A$199,'C Report Grouper'!$D14,'C Report'!Q$100:Q$199)+SUMIF('C Report'!$A$300:$A$399,'C Report Grouper'!$D14,'C Report'!Q$300:Q$399),SUMIF('C Report'!$A$100:$A$199,'C Report Grouper'!$D14,'C Report'!Q$100:Q$199))</f>
        <v>0</v>
      </c>
      <c r="T14" s="104">
        <f>IF($D$4="MAP+ADM Waivers",SUMIF('C Report'!$A$100:$A$199,'C Report Grouper'!$D14,'C Report'!R$100:R$199)+SUMIF('C Report'!$A$300:$A$399,'C Report Grouper'!$D14,'C Report'!R$300:R$399),SUMIF('C Report'!$A$100:$A$199,'C Report Grouper'!$D14,'C Report'!R$100:R$199))</f>
        <v>0</v>
      </c>
      <c r="U14" s="104">
        <f>IF($D$4="MAP+ADM Waivers",SUMIF('C Report'!$A$100:$A$199,'C Report Grouper'!$D14,'C Report'!S$100:S$199)+SUMIF('C Report'!$A$300:$A$399,'C Report Grouper'!$D14,'C Report'!S$300:S$399),SUMIF('C Report'!$A$100:$A$199,'C Report Grouper'!$D14,'C Report'!S$100:S$199))</f>
        <v>0</v>
      </c>
      <c r="V14" s="104">
        <f>IF($D$4="MAP+ADM Waivers",SUMIF('C Report'!$A$100:$A$199,'C Report Grouper'!$D14,'C Report'!T$100:T$199)+SUMIF('C Report'!$A$300:$A$399,'C Report Grouper'!$D14,'C Report'!T$300:T$399),SUMIF('C Report'!$A$100:$A$199,'C Report Grouper'!$D14,'C Report'!T$100:T$199))</f>
        <v>0</v>
      </c>
      <c r="W14" s="104">
        <f>IF($D$4="MAP+ADM Waivers",SUMIF('C Report'!$A$100:$A$199,'C Report Grouper'!$D14,'C Report'!U$100:U$199)+SUMIF('C Report'!$A$300:$A$399,'C Report Grouper'!$D14,'C Report'!U$300:U$399),SUMIF('C Report'!$A$100:$A$199,'C Report Grouper'!$D14,'C Report'!U$100:U$199))</f>
        <v>0</v>
      </c>
      <c r="X14" s="104">
        <f>IF($D$4="MAP+ADM Waivers",SUMIF('C Report'!$A$100:$A$199,'C Report Grouper'!$D14,'C Report'!V$100:V$199)+SUMIF('C Report'!$A$300:$A$399,'C Report Grouper'!$D14,'C Report'!V$300:V$399),SUMIF('C Report'!$A$100:$A$199,'C Report Grouper'!$D14,'C Report'!V$100:V$199))</f>
        <v>0</v>
      </c>
      <c r="Y14" s="104">
        <f>IF($D$4="MAP+ADM Waivers",SUMIF('C Report'!$A$100:$A$199,'C Report Grouper'!$D14,'C Report'!W$100:W$199)+SUMIF('C Report'!$A$300:$A$399,'C Report Grouper'!$D14,'C Report'!W$300:W$399),SUMIF('C Report'!$A$100:$A$199,'C Report Grouper'!$D14,'C Report'!W$100:W$199))</f>
        <v>0</v>
      </c>
      <c r="Z14" s="104">
        <f>IF($D$4="MAP+ADM Waivers",SUMIF('C Report'!$A$100:$A$199,'C Report Grouper'!$D14,'C Report'!X$100:X$199)+SUMIF('C Report'!$A$300:$A$399,'C Report Grouper'!$D14,'C Report'!X$300:X$399),SUMIF('C Report'!$A$100:$A$199,'C Report Grouper'!$D14,'C Report'!X$100:X$199))</f>
        <v>0</v>
      </c>
      <c r="AA14" s="104">
        <f>IF($D$4="MAP+ADM Waivers",SUMIF('C Report'!$A$100:$A$199,'C Report Grouper'!$D14,'C Report'!Y$100:Y$199)+SUMIF('C Report'!$A$300:$A$399,'C Report Grouper'!$D14,'C Report'!Y$300:Y$399),SUMIF('C Report'!$A$100:$A$199,'C Report Grouper'!$D14,'C Report'!Y$100:Y$199))</f>
        <v>0</v>
      </c>
      <c r="AB14" s="104">
        <f>IF($D$4="MAP+ADM Waivers",SUMIF('C Report'!$A$100:$A$199,'C Report Grouper'!$D14,'C Report'!Z$100:Z$199)+SUMIF('C Report'!$A$300:$A$399,'C Report Grouper'!$D14,'C Report'!Z$300:Z$399),SUMIF('C Report'!$A$100:$A$199,'C Report Grouper'!$D14,'C Report'!Z$100:Z$199))</f>
        <v>0</v>
      </c>
      <c r="AC14" s="104">
        <f>IF($D$4="MAP+ADM Waivers",SUMIF('C Report'!$A$100:$A$199,'C Report Grouper'!$D14,'C Report'!AA$100:AA$199)+SUMIF('C Report'!$A$300:$A$399,'C Report Grouper'!$D14,'C Report'!AA$300:AA$399),SUMIF('C Report'!$A$100:$A$199,'C Report Grouper'!$D14,'C Report'!AA$100:AA$199))</f>
        <v>0</v>
      </c>
      <c r="AD14" s="104">
        <f>IF($D$4="MAP+ADM Waivers",SUMIF('C Report'!$A$100:$A$199,'C Report Grouper'!$D14,'C Report'!AB$100:AB$199)+SUMIF('C Report'!$A$300:$A$399,'C Report Grouper'!$D14,'C Report'!AB$300:AB$399),SUMIF('C Report'!$A$100:$A$199,'C Report Grouper'!$D14,'C Report'!AB$100:AB$199))</f>
        <v>0</v>
      </c>
      <c r="AE14" s="104">
        <f>IF($D$4="MAP+ADM Waivers",SUMIF('C Report'!$A$100:$A$199,'C Report Grouper'!$D14,'C Report'!AC$100:AC$199)+SUMIF('C Report'!$A$300:$A$399,'C Report Grouper'!$D14,'C Report'!AC$300:AC$399),SUMIF('C Report'!$A$100:$A$199,'C Report Grouper'!$D14,'C Report'!AC$100:AC$199))</f>
        <v>0</v>
      </c>
      <c r="AF14" s="104">
        <f>IF($D$4="MAP+ADM Waivers",SUMIF('C Report'!$A$100:$A$199,'C Report Grouper'!$D14,'C Report'!AD$100:AD$199)+SUMIF('C Report'!$A$300:$A$399,'C Report Grouper'!$D14,'C Report'!AD$300:AD$399),SUMIF('C Report'!$A$100:$A$199,'C Report Grouper'!$D14,'C Report'!AD$100:AD$199))</f>
        <v>0</v>
      </c>
      <c r="AG14" s="104">
        <f>IF($D$4="MAP+ADM Waivers",SUMIF('C Report'!$A$100:$A$199,'C Report Grouper'!$D14,'C Report'!AE$100:AE$199)+SUMIF('C Report'!$A$300:$A$399,'C Report Grouper'!$D14,'C Report'!AE$300:AE$399),SUMIF('C Report'!$A$100:$A$199,'C Report Grouper'!$D14,'C Report'!AE$100:AE$199))</f>
        <v>0</v>
      </c>
      <c r="AH14" s="105">
        <f>IF($D$4="MAP+ADM Waivers",SUMIF('C Report'!$A$100:$A$199,'C Report Grouper'!$D14,'C Report'!AF$100:AF$199)+SUMIF('C Report'!$A$300:$A$399,'C Report Grouper'!$D14,'C Report'!AF$300:AF$399),SUMIF('C Report'!$A$100:$A$199,'C Report Grouper'!$D14,'C Report'!AF$100:AF$199))</f>
        <v>0</v>
      </c>
    </row>
    <row r="15" spans="1:34" hidden="1" x14ac:dyDescent="0.2">
      <c r="B15" s="22"/>
      <c r="C15" s="57"/>
      <c r="D15" s="299"/>
      <c r="E15" s="103">
        <f>IF($D$4="MAP+ADM Waivers",SUMIF('C Report'!$A$100:$A$199,'C Report Grouper'!$D15,'C Report'!C$100:C$199)+SUMIF('C Report'!$A$300:$A$399,'C Report Grouper'!$D15,'C Report'!C$300:C$399),SUMIF('C Report'!$A$100:$A$199,'C Report Grouper'!$D15,'C Report'!C$100:C$199))</f>
        <v>0</v>
      </c>
      <c r="F15" s="418">
        <f>IF($D$4="MAP+ADM Waivers",SUMIF('C Report'!$A$100:$A$199,'C Report Grouper'!$D15,'C Report'!D$100:D$199)+SUMIF('C Report'!$A$300:$A$399,'C Report Grouper'!$D15,'C Report'!D$300:D$399),SUMIF('C Report'!$A$100:$A$199,'C Report Grouper'!$D15,'C Report'!D$100:D$199))</f>
        <v>0</v>
      </c>
      <c r="G15" s="418">
        <f>IF($D$4="MAP+ADM Waivers",SUMIF('C Report'!$A$100:$A$199,'C Report Grouper'!$D15,'C Report'!E$100:E$199)+SUMIF('C Report'!$A$300:$A$399,'C Report Grouper'!$D15,'C Report'!E$300:E$399),SUMIF('C Report'!$A$100:$A$199,'C Report Grouper'!$D15,'C Report'!E$100:E$199))</f>
        <v>0</v>
      </c>
      <c r="H15" s="418">
        <f>IF($D$4="MAP+ADM Waivers",SUMIF('C Report'!$A$100:$A$199,'C Report Grouper'!$D15,'C Report'!F$100:F$199)+SUMIF('C Report'!$A$300:$A$399,'C Report Grouper'!$D15,'C Report'!F$300:F$399),SUMIF('C Report'!$A$100:$A$199,'C Report Grouper'!$D15,'C Report'!F$100:F$199))</f>
        <v>0</v>
      </c>
      <c r="I15" s="105">
        <f>IF($D$4="MAP+ADM Waivers",SUMIF('C Report'!$A$100:$A$199,'C Report Grouper'!$D15,'C Report'!G$100:G$199)+SUMIF('C Report'!$A$300:$A$399,'C Report Grouper'!$D15,'C Report'!G$300:G$399),SUMIF('C Report'!$A$100:$A$199,'C Report Grouper'!$D15,'C Report'!G$100:G$199))</f>
        <v>0</v>
      </c>
      <c r="J15" s="104">
        <f>IF($D$4="MAP+ADM Waivers",SUMIF('C Report'!$A$100:$A$199,'C Report Grouper'!$D15,'C Report'!H$100:H$199)+SUMIF('C Report'!$A$300:$A$399,'C Report Grouper'!$D15,'C Report'!H$300:H$399),SUMIF('C Report'!$A$100:$A$199,'C Report Grouper'!$D15,'C Report'!H$100:H$199))</f>
        <v>0</v>
      </c>
      <c r="K15" s="104">
        <f>IF($D$4="MAP+ADM Waivers",SUMIF('C Report'!$A$100:$A$199,'C Report Grouper'!$D15,'C Report'!I$100:I$199)+SUMIF('C Report'!$A$300:$A$399,'C Report Grouper'!$D15,'C Report'!I$300:I$399),SUMIF('C Report'!$A$100:$A$199,'C Report Grouper'!$D15,'C Report'!I$100:I$199))</f>
        <v>0</v>
      </c>
      <c r="L15" s="104">
        <f>IF($D$4="MAP+ADM Waivers",SUMIF('C Report'!$A$100:$A$199,'C Report Grouper'!$D15,'C Report'!J$100:J$199)+SUMIF('C Report'!$A$300:$A$399,'C Report Grouper'!$D15,'C Report'!J$300:J$399),SUMIF('C Report'!$A$100:$A$199,'C Report Grouper'!$D15,'C Report'!J$100:J$199))</f>
        <v>0</v>
      </c>
      <c r="M15" s="104">
        <f>IF($D$4="MAP+ADM Waivers",SUMIF('C Report'!$A$100:$A$199,'C Report Grouper'!$D15,'C Report'!K$100:K$199)+SUMIF('C Report'!$A$300:$A$399,'C Report Grouper'!$D15,'C Report'!K$300:K$399),SUMIF('C Report'!$A$100:$A$199,'C Report Grouper'!$D15,'C Report'!K$100:K$199))</f>
        <v>0</v>
      </c>
      <c r="N15" s="104">
        <f>IF($D$4="MAP+ADM Waivers",SUMIF('C Report'!$A$100:$A$199,'C Report Grouper'!$D15,'C Report'!L$100:L$199)+SUMIF('C Report'!$A$300:$A$399,'C Report Grouper'!$D15,'C Report'!L$300:L$399),SUMIF('C Report'!$A$100:$A$199,'C Report Grouper'!$D15,'C Report'!L$100:L$199))</f>
        <v>0</v>
      </c>
      <c r="O15" s="104">
        <f>IF($D$4="MAP+ADM Waivers",SUMIF('C Report'!$A$100:$A$199,'C Report Grouper'!$D15,'C Report'!M$100:M$199)+SUMIF('C Report'!$A$300:$A$399,'C Report Grouper'!$D15,'C Report'!M$300:M$399),SUMIF('C Report'!$A$100:$A$199,'C Report Grouper'!$D15,'C Report'!M$100:M$199))</f>
        <v>0</v>
      </c>
      <c r="P15" s="104">
        <f>IF($D$4="MAP+ADM Waivers",SUMIF('C Report'!$A$100:$A$199,'C Report Grouper'!$D15,'C Report'!N$100:N$199)+SUMIF('C Report'!$A$300:$A$399,'C Report Grouper'!$D15,'C Report'!N$300:N$399),SUMIF('C Report'!$A$100:$A$199,'C Report Grouper'!$D15,'C Report'!N$100:N$199))</f>
        <v>0</v>
      </c>
      <c r="Q15" s="104">
        <f>IF($D$4="MAP+ADM Waivers",SUMIF('C Report'!$A$100:$A$199,'C Report Grouper'!$D15,'C Report'!O$100:O$199)+SUMIF('C Report'!$A$300:$A$399,'C Report Grouper'!$D15,'C Report'!O$300:O$399),SUMIF('C Report'!$A$100:$A$199,'C Report Grouper'!$D15,'C Report'!O$100:O$199))</f>
        <v>0</v>
      </c>
      <c r="R15" s="104">
        <f>IF($D$4="MAP+ADM Waivers",SUMIF('C Report'!$A$100:$A$199,'C Report Grouper'!$D15,'C Report'!P$100:P$199)+SUMIF('C Report'!$A$300:$A$399,'C Report Grouper'!$D15,'C Report'!P$300:P$399),SUMIF('C Report'!$A$100:$A$199,'C Report Grouper'!$D15,'C Report'!P$100:P$199))</f>
        <v>0</v>
      </c>
      <c r="S15" s="104">
        <f>IF($D$4="MAP+ADM Waivers",SUMIF('C Report'!$A$100:$A$199,'C Report Grouper'!$D15,'C Report'!Q$100:Q$199)+SUMIF('C Report'!$A$300:$A$399,'C Report Grouper'!$D15,'C Report'!Q$300:Q$399),SUMIF('C Report'!$A$100:$A$199,'C Report Grouper'!$D15,'C Report'!Q$100:Q$199))</f>
        <v>0</v>
      </c>
      <c r="T15" s="104">
        <f>IF($D$4="MAP+ADM Waivers",SUMIF('C Report'!$A$100:$A$199,'C Report Grouper'!$D15,'C Report'!R$100:R$199)+SUMIF('C Report'!$A$300:$A$399,'C Report Grouper'!$D15,'C Report'!R$300:R$399),SUMIF('C Report'!$A$100:$A$199,'C Report Grouper'!$D15,'C Report'!R$100:R$199))</f>
        <v>0</v>
      </c>
      <c r="U15" s="104">
        <f>IF($D$4="MAP+ADM Waivers",SUMIF('C Report'!$A$100:$A$199,'C Report Grouper'!$D15,'C Report'!S$100:S$199)+SUMIF('C Report'!$A$300:$A$399,'C Report Grouper'!$D15,'C Report'!S$300:S$399),SUMIF('C Report'!$A$100:$A$199,'C Report Grouper'!$D15,'C Report'!S$100:S$199))</f>
        <v>0</v>
      </c>
      <c r="V15" s="104">
        <f>IF($D$4="MAP+ADM Waivers",SUMIF('C Report'!$A$100:$A$199,'C Report Grouper'!$D15,'C Report'!T$100:T$199)+SUMIF('C Report'!$A$300:$A$399,'C Report Grouper'!$D15,'C Report'!T$300:T$399),SUMIF('C Report'!$A$100:$A$199,'C Report Grouper'!$D15,'C Report'!T$100:T$199))</f>
        <v>0</v>
      </c>
      <c r="W15" s="104">
        <f>IF($D$4="MAP+ADM Waivers",SUMIF('C Report'!$A$100:$A$199,'C Report Grouper'!$D15,'C Report'!U$100:U$199)+SUMIF('C Report'!$A$300:$A$399,'C Report Grouper'!$D15,'C Report'!U$300:U$399),SUMIF('C Report'!$A$100:$A$199,'C Report Grouper'!$D15,'C Report'!U$100:U$199))</f>
        <v>0</v>
      </c>
      <c r="X15" s="104">
        <f>IF($D$4="MAP+ADM Waivers",SUMIF('C Report'!$A$100:$A$199,'C Report Grouper'!$D15,'C Report'!V$100:V$199)+SUMIF('C Report'!$A$300:$A$399,'C Report Grouper'!$D15,'C Report'!V$300:V$399),SUMIF('C Report'!$A$100:$A$199,'C Report Grouper'!$D15,'C Report'!V$100:V$199))</f>
        <v>0</v>
      </c>
      <c r="Y15" s="104">
        <f>IF($D$4="MAP+ADM Waivers",SUMIF('C Report'!$A$100:$A$199,'C Report Grouper'!$D15,'C Report'!W$100:W$199)+SUMIF('C Report'!$A$300:$A$399,'C Report Grouper'!$D15,'C Report'!W$300:W$399),SUMIF('C Report'!$A$100:$A$199,'C Report Grouper'!$D15,'C Report'!W$100:W$199))</f>
        <v>0</v>
      </c>
      <c r="Z15" s="104">
        <f>IF($D$4="MAP+ADM Waivers",SUMIF('C Report'!$A$100:$A$199,'C Report Grouper'!$D15,'C Report'!X$100:X$199)+SUMIF('C Report'!$A$300:$A$399,'C Report Grouper'!$D15,'C Report'!X$300:X$399),SUMIF('C Report'!$A$100:$A$199,'C Report Grouper'!$D15,'C Report'!X$100:X$199))</f>
        <v>0</v>
      </c>
      <c r="AA15" s="104">
        <f>IF($D$4="MAP+ADM Waivers",SUMIF('C Report'!$A$100:$A$199,'C Report Grouper'!$D15,'C Report'!Y$100:Y$199)+SUMIF('C Report'!$A$300:$A$399,'C Report Grouper'!$D15,'C Report'!Y$300:Y$399),SUMIF('C Report'!$A$100:$A$199,'C Report Grouper'!$D15,'C Report'!Y$100:Y$199))</f>
        <v>0</v>
      </c>
      <c r="AB15" s="104">
        <f>IF($D$4="MAP+ADM Waivers",SUMIF('C Report'!$A$100:$A$199,'C Report Grouper'!$D15,'C Report'!Z$100:Z$199)+SUMIF('C Report'!$A$300:$A$399,'C Report Grouper'!$D15,'C Report'!Z$300:Z$399),SUMIF('C Report'!$A$100:$A$199,'C Report Grouper'!$D15,'C Report'!Z$100:Z$199))</f>
        <v>0</v>
      </c>
      <c r="AC15" s="104">
        <f>IF($D$4="MAP+ADM Waivers",SUMIF('C Report'!$A$100:$A$199,'C Report Grouper'!$D15,'C Report'!AA$100:AA$199)+SUMIF('C Report'!$A$300:$A$399,'C Report Grouper'!$D15,'C Report'!AA$300:AA$399),SUMIF('C Report'!$A$100:$A$199,'C Report Grouper'!$D15,'C Report'!AA$100:AA$199))</f>
        <v>0</v>
      </c>
      <c r="AD15" s="104">
        <f>IF($D$4="MAP+ADM Waivers",SUMIF('C Report'!$A$100:$A$199,'C Report Grouper'!$D15,'C Report'!AB$100:AB$199)+SUMIF('C Report'!$A$300:$A$399,'C Report Grouper'!$D15,'C Report'!AB$300:AB$399),SUMIF('C Report'!$A$100:$A$199,'C Report Grouper'!$D15,'C Report'!AB$100:AB$199))</f>
        <v>0</v>
      </c>
      <c r="AE15" s="104">
        <f>IF($D$4="MAP+ADM Waivers",SUMIF('C Report'!$A$100:$A$199,'C Report Grouper'!$D15,'C Report'!AC$100:AC$199)+SUMIF('C Report'!$A$300:$A$399,'C Report Grouper'!$D15,'C Report'!AC$300:AC$399),SUMIF('C Report'!$A$100:$A$199,'C Report Grouper'!$D15,'C Report'!AC$100:AC$199))</f>
        <v>0</v>
      </c>
      <c r="AF15" s="104">
        <f>IF($D$4="MAP+ADM Waivers",SUMIF('C Report'!$A$100:$A$199,'C Report Grouper'!$D15,'C Report'!AD$100:AD$199)+SUMIF('C Report'!$A$300:$A$399,'C Report Grouper'!$D15,'C Report'!AD$300:AD$399),SUMIF('C Report'!$A$100:$A$199,'C Report Grouper'!$D15,'C Report'!AD$100:AD$199))</f>
        <v>0</v>
      </c>
      <c r="AG15" s="104">
        <f>IF($D$4="MAP+ADM Waivers",SUMIF('C Report'!$A$100:$A$199,'C Report Grouper'!$D15,'C Report'!AE$100:AE$199)+SUMIF('C Report'!$A$300:$A$399,'C Report Grouper'!$D15,'C Report'!AE$300:AE$399),SUMIF('C Report'!$A$100:$A$199,'C Report Grouper'!$D15,'C Report'!AE$100:AE$199))</f>
        <v>0</v>
      </c>
      <c r="AH15" s="105">
        <f>IF($D$4="MAP+ADM Waivers",SUMIF('C Report'!$A$100:$A$199,'C Report Grouper'!$D15,'C Report'!AF$100:AF$199)+SUMIF('C Report'!$A$300:$A$399,'C Report Grouper'!$D15,'C Report'!AF$300:AF$399),SUMIF('C Report'!$A$100:$A$199,'C Report Grouper'!$D15,'C Report'!AF$100:AF$199))</f>
        <v>0</v>
      </c>
    </row>
    <row r="16" spans="1:34" ht="12.95" hidden="1" customHeight="1" x14ac:dyDescent="0.2">
      <c r="B16" s="30" t="s">
        <v>86</v>
      </c>
      <c r="C16" s="58"/>
      <c r="D16" s="299"/>
      <c r="E16" s="103">
        <f>IF($D$4="MAP+ADM Waivers",SUMIF('C Report'!$A$100:$A$199,'C Report Grouper'!$D16,'C Report'!C$100:C$199)+SUMIF('C Report'!$A$300:$A$399,'C Report Grouper'!$D16,'C Report'!C$300:C$399),SUMIF('C Report'!$A$100:$A$199,'C Report Grouper'!$D16,'C Report'!C$100:C$199))</f>
        <v>0</v>
      </c>
      <c r="F16" s="418">
        <f>IF($D$4="MAP+ADM Waivers",SUMIF('C Report'!$A$100:$A$199,'C Report Grouper'!$D16,'C Report'!D$100:D$199)+SUMIF('C Report'!$A$300:$A$399,'C Report Grouper'!$D16,'C Report'!D$300:D$399),SUMIF('C Report'!$A$100:$A$199,'C Report Grouper'!$D16,'C Report'!D$100:D$199))</f>
        <v>0</v>
      </c>
      <c r="G16" s="418">
        <f>IF($D$4="MAP+ADM Waivers",SUMIF('C Report'!$A$100:$A$199,'C Report Grouper'!$D16,'C Report'!E$100:E$199)+SUMIF('C Report'!$A$300:$A$399,'C Report Grouper'!$D16,'C Report'!E$300:E$399),SUMIF('C Report'!$A$100:$A$199,'C Report Grouper'!$D16,'C Report'!E$100:E$199))</f>
        <v>0</v>
      </c>
      <c r="H16" s="418">
        <f>IF($D$4="MAP+ADM Waivers",SUMIF('C Report'!$A$100:$A$199,'C Report Grouper'!$D16,'C Report'!F$100:F$199)+SUMIF('C Report'!$A$300:$A$399,'C Report Grouper'!$D16,'C Report'!F$300:F$399),SUMIF('C Report'!$A$100:$A$199,'C Report Grouper'!$D16,'C Report'!F$100:F$199))</f>
        <v>0</v>
      </c>
      <c r="I16" s="105">
        <f>IF($D$4="MAP+ADM Waivers",SUMIF('C Report'!$A$100:$A$199,'C Report Grouper'!$D16,'C Report'!G$100:G$199)+SUMIF('C Report'!$A$300:$A$399,'C Report Grouper'!$D16,'C Report'!G$300:G$399),SUMIF('C Report'!$A$100:$A$199,'C Report Grouper'!$D16,'C Report'!G$100:G$199))</f>
        <v>0</v>
      </c>
      <c r="J16" s="104">
        <f>IF($D$4="MAP+ADM Waivers",SUMIF('C Report'!$A$100:$A$199,'C Report Grouper'!$D16,'C Report'!H$100:H$199)+SUMIF('C Report'!$A$300:$A$399,'C Report Grouper'!$D16,'C Report'!H$300:H$399),SUMIF('C Report'!$A$100:$A$199,'C Report Grouper'!$D16,'C Report'!H$100:H$199))</f>
        <v>0</v>
      </c>
      <c r="K16" s="104">
        <f>IF($D$4="MAP+ADM Waivers",SUMIF('C Report'!$A$100:$A$199,'C Report Grouper'!$D16,'C Report'!I$100:I$199)+SUMIF('C Report'!$A$300:$A$399,'C Report Grouper'!$D16,'C Report'!I$300:I$399),SUMIF('C Report'!$A$100:$A$199,'C Report Grouper'!$D16,'C Report'!I$100:I$199))</f>
        <v>0</v>
      </c>
      <c r="L16" s="104">
        <f>IF($D$4="MAP+ADM Waivers",SUMIF('C Report'!$A$100:$A$199,'C Report Grouper'!$D16,'C Report'!J$100:J$199)+SUMIF('C Report'!$A$300:$A$399,'C Report Grouper'!$D16,'C Report'!J$300:J$399),SUMIF('C Report'!$A$100:$A$199,'C Report Grouper'!$D16,'C Report'!J$100:J$199))</f>
        <v>0</v>
      </c>
      <c r="M16" s="104">
        <f>IF($D$4="MAP+ADM Waivers",SUMIF('C Report'!$A$100:$A$199,'C Report Grouper'!$D16,'C Report'!K$100:K$199)+SUMIF('C Report'!$A$300:$A$399,'C Report Grouper'!$D16,'C Report'!K$300:K$399),SUMIF('C Report'!$A$100:$A$199,'C Report Grouper'!$D16,'C Report'!K$100:K$199))</f>
        <v>0</v>
      </c>
      <c r="N16" s="104">
        <f>IF($D$4="MAP+ADM Waivers",SUMIF('C Report'!$A$100:$A$199,'C Report Grouper'!$D16,'C Report'!L$100:L$199)+SUMIF('C Report'!$A$300:$A$399,'C Report Grouper'!$D16,'C Report'!L$300:L$399),SUMIF('C Report'!$A$100:$A$199,'C Report Grouper'!$D16,'C Report'!L$100:L$199))</f>
        <v>0</v>
      </c>
      <c r="O16" s="104">
        <f>IF($D$4="MAP+ADM Waivers",SUMIF('C Report'!$A$100:$A$199,'C Report Grouper'!$D16,'C Report'!M$100:M$199)+SUMIF('C Report'!$A$300:$A$399,'C Report Grouper'!$D16,'C Report'!M$300:M$399),SUMIF('C Report'!$A$100:$A$199,'C Report Grouper'!$D16,'C Report'!M$100:M$199))</f>
        <v>0</v>
      </c>
      <c r="P16" s="104">
        <f>IF($D$4="MAP+ADM Waivers",SUMIF('C Report'!$A$100:$A$199,'C Report Grouper'!$D16,'C Report'!N$100:N$199)+SUMIF('C Report'!$A$300:$A$399,'C Report Grouper'!$D16,'C Report'!N$300:N$399),SUMIF('C Report'!$A$100:$A$199,'C Report Grouper'!$D16,'C Report'!N$100:N$199))</f>
        <v>0</v>
      </c>
      <c r="Q16" s="104">
        <f>IF($D$4="MAP+ADM Waivers",SUMIF('C Report'!$A$100:$A$199,'C Report Grouper'!$D16,'C Report'!O$100:O$199)+SUMIF('C Report'!$A$300:$A$399,'C Report Grouper'!$D16,'C Report'!O$300:O$399),SUMIF('C Report'!$A$100:$A$199,'C Report Grouper'!$D16,'C Report'!O$100:O$199))</f>
        <v>0</v>
      </c>
      <c r="R16" s="104">
        <f>IF($D$4="MAP+ADM Waivers",SUMIF('C Report'!$A$100:$A$199,'C Report Grouper'!$D16,'C Report'!P$100:P$199)+SUMIF('C Report'!$A$300:$A$399,'C Report Grouper'!$D16,'C Report'!P$300:P$399),SUMIF('C Report'!$A$100:$A$199,'C Report Grouper'!$D16,'C Report'!P$100:P$199))</f>
        <v>0</v>
      </c>
      <c r="S16" s="104">
        <f>IF($D$4="MAP+ADM Waivers",SUMIF('C Report'!$A$100:$A$199,'C Report Grouper'!$D16,'C Report'!Q$100:Q$199)+SUMIF('C Report'!$A$300:$A$399,'C Report Grouper'!$D16,'C Report'!Q$300:Q$399),SUMIF('C Report'!$A$100:$A$199,'C Report Grouper'!$D16,'C Report'!Q$100:Q$199))</f>
        <v>0</v>
      </c>
      <c r="T16" s="104">
        <f>IF($D$4="MAP+ADM Waivers",SUMIF('C Report'!$A$100:$A$199,'C Report Grouper'!$D16,'C Report'!R$100:R$199)+SUMIF('C Report'!$A$300:$A$399,'C Report Grouper'!$D16,'C Report'!R$300:R$399),SUMIF('C Report'!$A$100:$A$199,'C Report Grouper'!$D16,'C Report'!R$100:R$199))</f>
        <v>0</v>
      </c>
      <c r="U16" s="104">
        <f>IF($D$4="MAP+ADM Waivers",SUMIF('C Report'!$A$100:$A$199,'C Report Grouper'!$D16,'C Report'!S$100:S$199)+SUMIF('C Report'!$A$300:$A$399,'C Report Grouper'!$D16,'C Report'!S$300:S$399),SUMIF('C Report'!$A$100:$A$199,'C Report Grouper'!$D16,'C Report'!S$100:S$199))</f>
        <v>0</v>
      </c>
      <c r="V16" s="104">
        <f>IF($D$4="MAP+ADM Waivers",SUMIF('C Report'!$A$100:$A$199,'C Report Grouper'!$D16,'C Report'!T$100:T$199)+SUMIF('C Report'!$A$300:$A$399,'C Report Grouper'!$D16,'C Report'!T$300:T$399),SUMIF('C Report'!$A$100:$A$199,'C Report Grouper'!$D16,'C Report'!T$100:T$199))</f>
        <v>0</v>
      </c>
      <c r="W16" s="104">
        <f>IF($D$4="MAP+ADM Waivers",SUMIF('C Report'!$A$100:$A$199,'C Report Grouper'!$D16,'C Report'!U$100:U$199)+SUMIF('C Report'!$A$300:$A$399,'C Report Grouper'!$D16,'C Report'!U$300:U$399),SUMIF('C Report'!$A$100:$A$199,'C Report Grouper'!$D16,'C Report'!U$100:U$199))</f>
        <v>0</v>
      </c>
      <c r="X16" s="104">
        <f>IF($D$4="MAP+ADM Waivers",SUMIF('C Report'!$A$100:$A$199,'C Report Grouper'!$D16,'C Report'!V$100:V$199)+SUMIF('C Report'!$A$300:$A$399,'C Report Grouper'!$D16,'C Report'!V$300:V$399),SUMIF('C Report'!$A$100:$A$199,'C Report Grouper'!$D16,'C Report'!V$100:V$199))</f>
        <v>0</v>
      </c>
      <c r="Y16" s="104">
        <f>IF($D$4="MAP+ADM Waivers",SUMIF('C Report'!$A$100:$A$199,'C Report Grouper'!$D16,'C Report'!W$100:W$199)+SUMIF('C Report'!$A$300:$A$399,'C Report Grouper'!$D16,'C Report'!W$300:W$399),SUMIF('C Report'!$A$100:$A$199,'C Report Grouper'!$D16,'C Report'!W$100:W$199))</f>
        <v>0</v>
      </c>
      <c r="Z16" s="104">
        <f>IF($D$4="MAP+ADM Waivers",SUMIF('C Report'!$A$100:$A$199,'C Report Grouper'!$D16,'C Report'!X$100:X$199)+SUMIF('C Report'!$A$300:$A$399,'C Report Grouper'!$D16,'C Report'!X$300:X$399),SUMIF('C Report'!$A$100:$A$199,'C Report Grouper'!$D16,'C Report'!X$100:X$199))</f>
        <v>0</v>
      </c>
      <c r="AA16" s="104">
        <f>IF($D$4="MAP+ADM Waivers",SUMIF('C Report'!$A$100:$A$199,'C Report Grouper'!$D16,'C Report'!Y$100:Y$199)+SUMIF('C Report'!$A$300:$A$399,'C Report Grouper'!$D16,'C Report'!Y$300:Y$399),SUMIF('C Report'!$A$100:$A$199,'C Report Grouper'!$D16,'C Report'!Y$100:Y$199))</f>
        <v>0</v>
      </c>
      <c r="AB16" s="104">
        <f>IF($D$4="MAP+ADM Waivers",SUMIF('C Report'!$A$100:$A$199,'C Report Grouper'!$D16,'C Report'!Z$100:Z$199)+SUMIF('C Report'!$A$300:$A$399,'C Report Grouper'!$D16,'C Report'!Z$300:Z$399),SUMIF('C Report'!$A$100:$A$199,'C Report Grouper'!$D16,'C Report'!Z$100:Z$199))</f>
        <v>0</v>
      </c>
      <c r="AC16" s="104">
        <f>IF($D$4="MAP+ADM Waivers",SUMIF('C Report'!$A$100:$A$199,'C Report Grouper'!$D16,'C Report'!AA$100:AA$199)+SUMIF('C Report'!$A$300:$A$399,'C Report Grouper'!$D16,'C Report'!AA$300:AA$399),SUMIF('C Report'!$A$100:$A$199,'C Report Grouper'!$D16,'C Report'!AA$100:AA$199))</f>
        <v>0</v>
      </c>
      <c r="AD16" s="104">
        <f>IF($D$4="MAP+ADM Waivers",SUMIF('C Report'!$A$100:$A$199,'C Report Grouper'!$D16,'C Report'!AB$100:AB$199)+SUMIF('C Report'!$A$300:$A$399,'C Report Grouper'!$D16,'C Report'!AB$300:AB$399),SUMIF('C Report'!$A$100:$A$199,'C Report Grouper'!$D16,'C Report'!AB$100:AB$199))</f>
        <v>0</v>
      </c>
      <c r="AE16" s="104">
        <f>IF($D$4="MAP+ADM Waivers",SUMIF('C Report'!$A$100:$A$199,'C Report Grouper'!$D16,'C Report'!AC$100:AC$199)+SUMIF('C Report'!$A$300:$A$399,'C Report Grouper'!$D16,'C Report'!AC$300:AC$399),SUMIF('C Report'!$A$100:$A$199,'C Report Grouper'!$D16,'C Report'!AC$100:AC$199))</f>
        <v>0</v>
      </c>
      <c r="AF16" s="104">
        <f>IF($D$4="MAP+ADM Waivers",SUMIF('C Report'!$A$100:$A$199,'C Report Grouper'!$D16,'C Report'!AD$100:AD$199)+SUMIF('C Report'!$A$300:$A$399,'C Report Grouper'!$D16,'C Report'!AD$300:AD$399),SUMIF('C Report'!$A$100:$A$199,'C Report Grouper'!$D16,'C Report'!AD$100:AD$199))</f>
        <v>0</v>
      </c>
      <c r="AG16" s="104">
        <f>IF($D$4="MAP+ADM Waivers",SUMIF('C Report'!$A$100:$A$199,'C Report Grouper'!$D16,'C Report'!AE$100:AE$199)+SUMIF('C Report'!$A$300:$A$399,'C Report Grouper'!$D16,'C Report'!AE$300:AE$399),SUMIF('C Report'!$A$100:$A$199,'C Report Grouper'!$D16,'C Report'!AE$100:AE$199))</f>
        <v>0</v>
      </c>
      <c r="AH16" s="105">
        <f>IF($D$4="MAP+ADM Waivers",SUMIF('C Report'!$A$100:$A$199,'C Report Grouper'!$D16,'C Report'!AF$100:AF$199)+SUMIF('C Report'!$A$300:$A$399,'C Report Grouper'!$D16,'C Report'!AF$300:AF$399),SUMIF('C Report'!$A$100:$A$199,'C Report Grouper'!$D16,'C Report'!AF$100:AF$199))</f>
        <v>0</v>
      </c>
    </row>
    <row r="17" spans="2:34" ht="12.95" hidden="1" customHeight="1" x14ac:dyDescent="0.2">
      <c r="B17" s="22" t="str">
        <f>IFERROR(VLOOKUP(C17,'MEG Def'!$A$21:$B$26,2),"")</f>
        <v/>
      </c>
      <c r="C17" s="57"/>
      <c r="D17" s="299"/>
      <c r="E17" s="103">
        <f>IF($D$4="MAP+ADM Waivers",SUMIF('C Report'!$A$100:$A$199,'C Report Grouper'!$D17,'C Report'!C$100:C$199)+SUMIF('C Report'!$A$300:$A$399,'C Report Grouper'!$D17,'C Report'!C$300:C$399),SUMIF('C Report'!$A$100:$A$199,'C Report Grouper'!$D17,'C Report'!C$100:C$199))</f>
        <v>0</v>
      </c>
      <c r="F17" s="418">
        <f>IF($D$4="MAP+ADM Waivers",SUMIF('C Report'!$A$100:$A$199,'C Report Grouper'!$D17,'C Report'!D$100:D$199)+SUMIF('C Report'!$A$300:$A$399,'C Report Grouper'!$D17,'C Report'!D$300:D$399),SUMIF('C Report'!$A$100:$A$199,'C Report Grouper'!$D17,'C Report'!D$100:D$199))</f>
        <v>0</v>
      </c>
      <c r="G17" s="418">
        <f>IF($D$4="MAP+ADM Waivers",SUMIF('C Report'!$A$100:$A$199,'C Report Grouper'!$D17,'C Report'!E$100:E$199)+SUMIF('C Report'!$A$300:$A$399,'C Report Grouper'!$D17,'C Report'!E$300:E$399),SUMIF('C Report'!$A$100:$A$199,'C Report Grouper'!$D17,'C Report'!E$100:E$199))</f>
        <v>0</v>
      </c>
      <c r="H17" s="418">
        <f>IF($D$4="MAP+ADM Waivers",SUMIF('C Report'!$A$100:$A$199,'C Report Grouper'!$D17,'C Report'!F$100:F$199)+SUMIF('C Report'!$A$300:$A$399,'C Report Grouper'!$D17,'C Report'!F$300:F$399),SUMIF('C Report'!$A$100:$A$199,'C Report Grouper'!$D17,'C Report'!F$100:F$199))</f>
        <v>0</v>
      </c>
      <c r="I17" s="105">
        <f>IF($D$4="MAP+ADM Waivers",SUMIF('C Report'!$A$100:$A$199,'C Report Grouper'!$D17,'C Report'!G$100:G$199)+SUMIF('C Report'!$A$300:$A$399,'C Report Grouper'!$D17,'C Report'!G$300:G$399),SUMIF('C Report'!$A$100:$A$199,'C Report Grouper'!$D17,'C Report'!G$100:G$199))</f>
        <v>0</v>
      </c>
      <c r="J17" s="104">
        <f>IF($D$4="MAP+ADM Waivers",SUMIF('C Report'!$A$100:$A$199,'C Report Grouper'!$D17,'C Report'!H$100:H$199)+SUMIF('C Report'!$A$300:$A$399,'C Report Grouper'!$D17,'C Report'!H$300:H$399),SUMIF('C Report'!$A$100:$A$199,'C Report Grouper'!$D17,'C Report'!H$100:H$199))</f>
        <v>0</v>
      </c>
      <c r="K17" s="104">
        <f>IF($D$4="MAP+ADM Waivers",SUMIF('C Report'!$A$100:$A$199,'C Report Grouper'!$D17,'C Report'!I$100:I$199)+SUMIF('C Report'!$A$300:$A$399,'C Report Grouper'!$D17,'C Report'!I$300:I$399),SUMIF('C Report'!$A$100:$A$199,'C Report Grouper'!$D17,'C Report'!I$100:I$199))</f>
        <v>0</v>
      </c>
      <c r="L17" s="104">
        <f>IF($D$4="MAP+ADM Waivers",SUMIF('C Report'!$A$100:$A$199,'C Report Grouper'!$D17,'C Report'!J$100:J$199)+SUMIF('C Report'!$A$300:$A$399,'C Report Grouper'!$D17,'C Report'!J$300:J$399),SUMIF('C Report'!$A$100:$A$199,'C Report Grouper'!$D17,'C Report'!J$100:J$199))</f>
        <v>0</v>
      </c>
      <c r="M17" s="104">
        <f>IF($D$4="MAP+ADM Waivers",SUMIF('C Report'!$A$100:$A$199,'C Report Grouper'!$D17,'C Report'!K$100:K$199)+SUMIF('C Report'!$A$300:$A$399,'C Report Grouper'!$D17,'C Report'!K$300:K$399),SUMIF('C Report'!$A$100:$A$199,'C Report Grouper'!$D17,'C Report'!K$100:K$199))</f>
        <v>0</v>
      </c>
      <c r="N17" s="104">
        <f>IF($D$4="MAP+ADM Waivers",SUMIF('C Report'!$A$100:$A$199,'C Report Grouper'!$D17,'C Report'!L$100:L$199)+SUMIF('C Report'!$A$300:$A$399,'C Report Grouper'!$D17,'C Report'!L$300:L$399),SUMIF('C Report'!$A$100:$A$199,'C Report Grouper'!$D17,'C Report'!L$100:L$199))</f>
        <v>0</v>
      </c>
      <c r="O17" s="104">
        <f>IF($D$4="MAP+ADM Waivers",SUMIF('C Report'!$A$100:$A$199,'C Report Grouper'!$D17,'C Report'!M$100:M$199)+SUMIF('C Report'!$A$300:$A$399,'C Report Grouper'!$D17,'C Report'!M$300:M$399),SUMIF('C Report'!$A$100:$A$199,'C Report Grouper'!$D17,'C Report'!M$100:M$199))</f>
        <v>0</v>
      </c>
      <c r="P17" s="104">
        <f>IF($D$4="MAP+ADM Waivers",SUMIF('C Report'!$A$100:$A$199,'C Report Grouper'!$D17,'C Report'!N$100:N$199)+SUMIF('C Report'!$A$300:$A$399,'C Report Grouper'!$D17,'C Report'!N$300:N$399),SUMIF('C Report'!$A$100:$A$199,'C Report Grouper'!$D17,'C Report'!N$100:N$199))</f>
        <v>0</v>
      </c>
      <c r="Q17" s="104">
        <f>IF($D$4="MAP+ADM Waivers",SUMIF('C Report'!$A$100:$A$199,'C Report Grouper'!$D17,'C Report'!O$100:O$199)+SUMIF('C Report'!$A$300:$A$399,'C Report Grouper'!$D17,'C Report'!O$300:O$399),SUMIF('C Report'!$A$100:$A$199,'C Report Grouper'!$D17,'C Report'!O$100:O$199))</f>
        <v>0</v>
      </c>
      <c r="R17" s="104">
        <f>IF($D$4="MAP+ADM Waivers",SUMIF('C Report'!$A$100:$A$199,'C Report Grouper'!$D17,'C Report'!P$100:P$199)+SUMIF('C Report'!$A$300:$A$399,'C Report Grouper'!$D17,'C Report'!P$300:P$399),SUMIF('C Report'!$A$100:$A$199,'C Report Grouper'!$D17,'C Report'!P$100:P$199))</f>
        <v>0</v>
      </c>
      <c r="S17" s="104">
        <f>IF($D$4="MAP+ADM Waivers",SUMIF('C Report'!$A$100:$A$199,'C Report Grouper'!$D17,'C Report'!Q$100:Q$199)+SUMIF('C Report'!$A$300:$A$399,'C Report Grouper'!$D17,'C Report'!Q$300:Q$399),SUMIF('C Report'!$A$100:$A$199,'C Report Grouper'!$D17,'C Report'!Q$100:Q$199))</f>
        <v>0</v>
      </c>
      <c r="T17" s="104">
        <f>IF($D$4="MAP+ADM Waivers",SUMIF('C Report'!$A$100:$A$199,'C Report Grouper'!$D17,'C Report'!R$100:R$199)+SUMIF('C Report'!$A$300:$A$399,'C Report Grouper'!$D17,'C Report'!R$300:R$399),SUMIF('C Report'!$A$100:$A$199,'C Report Grouper'!$D17,'C Report'!R$100:R$199))</f>
        <v>0</v>
      </c>
      <c r="U17" s="104">
        <f>IF($D$4="MAP+ADM Waivers",SUMIF('C Report'!$A$100:$A$199,'C Report Grouper'!$D17,'C Report'!S$100:S$199)+SUMIF('C Report'!$A$300:$A$399,'C Report Grouper'!$D17,'C Report'!S$300:S$399),SUMIF('C Report'!$A$100:$A$199,'C Report Grouper'!$D17,'C Report'!S$100:S$199))</f>
        <v>0</v>
      </c>
      <c r="V17" s="104">
        <f>IF($D$4="MAP+ADM Waivers",SUMIF('C Report'!$A$100:$A$199,'C Report Grouper'!$D17,'C Report'!T$100:T$199)+SUMIF('C Report'!$A$300:$A$399,'C Report Grouper'!$D17,'C Report'!T$300:T$399),SUMIF('C Report'!$A$100:$A$199,'C Report Grouper'!$D17,'C Report'!T$100:T$199))</f>
        <v>0</v>
      </c>
      <c r="W17" s="104">
        <f>IF($D$4="MAP+ADM Waivers",SUMIF('C Report'!$A$100:$A$199,'C Report Grouper'!$D17,'C Report'!U$100:U$199)+SUMIF('C Report'!$A$300:$A$399,'C Report Grouper'!$D17,'C Report'!U$300:U$399),SUMIF('C Report'!$A$100:$A$199,'C Report Grouper'!$D17,'C Report'!U$100:U$199))</f>
        <v>0</v>
      </c>
      <c r="X17" s="104">
        <f>IF($D$4="MAP+ADM Waivers",SUMIF('C Report'!$A$100:$A$199,'C Report Grouper'!$D17,'C Report'!V$100:V$199)+SUMIF('C Report'!$A$300:$A$399,'C Report Grouper'!$D17,'C Report'!V$300:V$399),SUMIF('C Report'!$A$100:$A$199,'C Report Grouper'!$D17,'C Report'!V$100:V$199))</f>
        <v>0</v>
      </c>
      <c r="Y17" s="104">
        <f>IF($D$4="MAP+ADM Waivers",SUMIF('C Report'!$A$100:$A$199,'C Report Grouper'!$D17,'C Report'!W$100:W$199)+SUMIF('C Report'!$A$300:$A$399,'C Report Grouper'!$D17,'C Report'!W$300:W$399),SUMIF('C Report'!$A$100:$A$199,'C Report Grouper'!$D17,'C Report'!W$100:W$199))</f>
        <v>0</v>
      </c>
      <c r="Z17" s="104">
        <f>IF($D$4="MAP+ADM Waivers",SUMIF('C Report'!$A$100:$A$199,'C Report Grouper'!$D17,'C Report'!X$100:X$199)+SUMIF('C Report'!$A$300:$A$399,'C Report Grouper'!$D17,'C Report'!X$300:X$399),SUMIF('C Report'!$A$100:$A$199,'C Report Grouper'!$D17,'C Report'!X$100:X$199))</f>
        <v>0</v>
      </c>
      <c r="AA17" s="104">
        <f>IF($D$4="MAP+ADM Waivers",SUMIF('C Report'!$A$100:$A$199,'C Report Grouper'!$D17,'C Report'!Y$100:Y$199)+SUMIF('C Report'!$A$300:$A$399,'C Report Grouper'!$D17,'C Report'!Y$300:Y$399),SUMIF('C Report'!$A$100:$A$199,'C Report Grouper'!$D17,'C Report'!Y$100:Y$199))</f>
        <v>0</v>
      </c>
      <c r="AB17" s="104">
        <f>IF($D$4="MAP+ADM Waivers",SUMIF('C Report'!$A$100:$A$199,'C Report Grouper'!$D17,'C Report'!Z$100:Z$199)+SUMIF('C Report'!$A$300:$A$399,'C Report Grouper'!$D17,'C Report'!Z$300:Z$399),SUMIF('C Report'!$A$100:$A$199,'C Report Grouper'!$D17,'C Report'!Z$100:Z$199))</f>
        <v>0</v>
      </c>
      <c r="AC17" s="104">
        <f>IF($D$4="MAP+ADM Waivers",SUMIF('C Report'!$A$100:$A$199,'C Report Grouper'!$D17,'C Report'!AA$100:AA$199)+SUMIF('C Report'!$A$300:$A$399,'C Report Grouper'!$D17,'C Report'!AA$300:AA$399),SUMIF('C Report'!$A$100:$A$199,'C Report Grouper'!$D17,'C Report'!AA$100:AA$199))</f>
        <v>0</v>
      </c>
      <c r="AD17" s="104">
        <f>IF($D$4="MAP+ADM Waivers",SUMIF('C Report'!$A$100:$A$199,'C Report Grouper'!$D17,'C Report'!AB$100:AB$199)+SUMIF('C Report'!$A$300:$A$399,'C Report Grouper'!$D17,'C Report'!AB$300:AB$399),SUMIF('C Report'!$A$100:$A$199,'C Report Grouper'!$D17,'C Report'!AB$100:AB$199))</f>
        <v>0</v>
      </c>
      <c r="AE17" s="104">
        <f>IF($D$4="MAP+ADM Waivers",SUMIF('C Report'!$A$100:$A$199,'C Report Grouper'!$D17,'C Report'!AC$100:AC$199)+SUMIF('C Report'!$A$300:$A$399,'C Report Grouper'!$D17,'C Report'!AC$300:AC$399),SUMIF('C Report'!$A$100:$A$199,'C Report Grouper'!$D17,'C Report'!AC$100:AC$199))</f>
        <v>0</v>
      </c>
      <c r="AF17" s="104">
        <f>IF($D$4="MAP+ADM Waivers",SUMIF('C Report'!$A$100:$A$199,'C Report Grouper'!$D17,'C Report'!AD$100:AD$199)+SUMIF('C Report'!$A$300:$A$399,'C Report Grouper'!$D17,'C Report'!AD$300:AD$399),SUMIF('C Report'!$A$100:$A$199,'C Report Grouper'!$D17,'C Report'!AD$100:AD$199))</f>
        <v>0</v>
      </c>
      <c r="AG17" s="104">
        <f>IF($D$4="MAP+ADM Waivers",SUMIF('C Report'!$A$100:$A$199,'C Report Grouper'!$D17,'C Report'!AE$100:AE$199)+SUMIF('C Report'!$A$300:$A$399,'C Report Grouper'!$D17,'C Report'!AE$300:AE$399),SUMIF('C Report'!$A$100:$A$199,'C Report Grouper'!$D17,'C Report'!AE$100:AE$199))</f>
        <v>0</v>
      </c>
      <c r="AH17" s="105">
        <f>IF($D$4="MAP+ADM Waivers",SUMIF('C Report'!$A$100:$A$199,'C Report Grouper'!$D17,'C Report'!AF$100:AF$199)+SUMIF('C Report'!$A$300:$A$399,'C Report Grouper'!$D17,'C Report'!AF$300:AF$399),SUMIF('C Report'!$A$100:$A$199,'C Report Grouper'!$D17,'C Report'!AF$100:AF$199))</f>
        <v>0</v>
      </c>
    </row>
    <row r="18" spans="2:34" ht="12.95" hidden="1" customHeight="1" x14ac:dyDescent="0.2">
      <c r="B18" s="22" t="str">
        <f>IFERROR(VLOOKUP(C18,'MEG Def'!$A$21:$B$26,2),"")</f>
        <v/>
      </c>
      <c r="C18" s="57"/>
      <c r="D18" s="299"/>
      <c r="E18" s="103">
        <f>IF($D$4="MAP+ADM Waivers",SUMIF('C Report'!$A$100:$A$199,'C Report Grouper'!$D18,'C Report'!C$100:C$199)+SUMIF('C Report'!$A$300:$A$399,'C Report Grouper'!$D18,'C Report'!C$300:C$399),SUMIF('C Report'!$A$100:$A$199,'C Report Grouper'!$D18,'C Report'!C$100:C$199))</f>
        <v>0</v>
      </c>
      <c r="F18" s="418">
        <f>IF($D$4="MAP+ADM Waivers",SUMIF('C Report'!$A$100:$A$199,'C Report Grouper'!$D18,'C Report'!D$100:D$199)+SUMIF('C Report'!$A$300:$A$399,'C Report Grouper'!$D18,'C Report'!D$300:D$399),SUMIF('C Report'!$A$100:$A$199,'C Report Grouper'!$D18,'C Report'!D$100:D$199))</f>
        <v>0</v>
      </c>
      <c r="G18" s="418">
        <f>IF($D$4="MAP+ADM Waivers",SUMIF('C Report'!$A$100:$A$199,'C Report Grouper'!$D18,'C Report'!E$100:E$199)+SUMIF('C Report'!$A$300:$A$399,'C Report Grouper'!$D18,'C Report'!E$300:E$399),SUMIF('C Report'!$A$100:$A$199,'C Report Grouper'!$D18,'C Report'!E$100:E$199))</f>
        <v>0</v>
      </c>
      <c r="H18" s="418">
        <f>IF($D$4="MAP+ADM Waivers",SUMIF('C Report'!$A$100:$A$199,'C Report Grouper'!$D18,'C Report'!F$100:F$199)+SUMIF('C Report'!$A$300:$A$399,'C Report Grouper'!$D18,'C Report'!F$300:F$399),SUMIF('C Report'!$A$100:$A$199,'C Report Grouper'!$D18,'C Report'!F$100:F$199))</f>
        <v>0</v>
      </c>
      <c r="I18" s="105">
        <f>IF($D$4="MAP+ADM Waivers",SUMIF('C Report'!$A$100:$A$199,'C Report Grouper'!$D18,'C Report'!G$100:G$199)+SUMIF('C Report'!$A$300:$A$399,'C Report Grouper'!$D18,'C Report'!G$300:G$399),SUMIF('C Report'!$A$100:$A$199,'C Report Grouper'!$D18,'C Report'!G$100:G$199))</f>
        <v>0</v>
      </c>
      <c r="J18" s="104">
        <f>IF($D$4="MAP+ADM Waivers",SUMIF('C Report'!$A$100:$A$199,'C Report Grouper'!$D18,'C Report'!H$100:H$199)+SUMIF('C Report'!$A$300:$A$399,'C Report Grouper'!$D18,'C Report'!H$300:H$399),SUMIF('C Report'!$A$100:$A$199,'C Report Grouper'!$D18,'C Report'!H$100:H$199))</f>
        <v>0</v>
      </c>
      <c r="K18" s="104">
        <f>IF($D$4="MAP+ADM Waivers",SUMIF('C Report'!$A$100:$A$199,'C Report Grouper'!$D18,'C Report'!I$100:I$199)+SUMIF('C Report'!$A$300:$A$399,'C Report Grouper'!$D18,'C Report'!I$300:I$399),SUMIF('C Report'!$A$100:$A$199,'C Report Grouper'!$D18,'C Report'!I$100:I$199))</f>
        <v>0</v>
      </c>
      <c r="L18" s="104">
        <f>IF($D$4="MAP+ADM Waivers",SUMIF('C Report'!$A$100:$A$199,'C Report Grouper'!$D18,'C Report'!J$100:J$199)+SUMIF('C Report'!$A$300:$A$399,'C Report Grouper'!$D18,'C Report'!J$300:J$399),SUMIF('C Report'!$A$100:$A$199,'C Report Grouper'!$D18,'C Report'!J$100:J$199))</f>
        <v>0</v>
      </c>
      <c r="M18" s="104">
        <f>IF($D$4="MAP+ADM Waivers",SUMIF('C Report'!$A$100:$A$199,'C Report Grouper'!$D18,'C Report'!K$100:K$199)+SUMIF('C Report'!$A$300:$A$399,'C Report Grouper'!$D18,'C Report'!K$300:K$399),SUMIF('C Report'!$A$100:$A$199,'C Report Grouper'!$D18,'C Report'!K$100:K$199))</f>
        <v>0</v>
      </c>
      <c r="N18" s="104">
        <f>IF($D$4="MAP+ADM Waivers",SUMIF('C Report'!$A$100:$A$199,'C Report Grouper'!$D18,'C Report'!L$100:L$199)+SUMIF('C Report'!$A$300:$A$399,'C Report Grouper'!$D18,'C Report'!L$300:L$399),SUMIF('C Report'!$A$100:$A$199,'C Report Grouper'!$D18,'C Report'!L$100:L$199))</f>
        <v>0</v>
      </c>
      <c r="O18" s="104">
        <f>IF($D$4="MAP+ADM Waivers",SUMIF('C Report'!$A$100:$A$199,'C Report Grouper'!$D18,'C Report'!M$100:M$199)+SUMIF('C Report'!$A$300:$A$399,'C Report Grouper'!$D18,'C Report'!M$300:M$399),SUMIF('C Report'!$A$100:$A$199,'C Report Grouper'!$D18,'C Report'!M$100:M$199))</f>
        <v>0</v>
      </c>
      <c r="P18" s="104">
        <f>IF($D$4="MAP+ADM Waivers",SUMIF('C Report'!$A$100:$A$199,'C Report Grouper'!$D18,'C Report'!N$100:N$199)+SUMIF('C Report'!$A$300:$A$399,'C Report Grouper'!$D18,'C Report'!N$300:N$399),SUMIF('C Report'!$A$100:$A$199,'C Report Grouper'!$D18,'C Report'!N$100:N$199))</f>
        <v>0</v>
      </c>
      <c r="Q18" s="104">
        <f>IF($D$4="MAP+ADM Waivers",SUMIF('C Report'!$A$100:$A$199,'C Report Grouper'!$D18,'C Report'!O$100:O$199)+SUMIF('C Report'!$A$300:$A$399,'C Report Grouper'!$D18,'C Report'!O$300:O$399),SUMIF('C Report'!$A$100:$A$199,'C Report Grouper'!$D18,'C Report'!O$100:O$199))</f>
        <v>0</v>
      </c>
      <c r="R18" s="104">
        <f>IF($D$4="MAP+ADM Waivers",SUMIF('C Report'!$A$100:$A$199,'C Report Grouper'!$D18,'C Report'!P$100:P$199)+SUMIF('C Report'!$A$300:$A$399,'C Report Grouper'!$D18,'C Report'!P$300:P$399),SUMIF('C Report'!$A$100:$A$199,'C Report Grouper'!$D18,'C Report'!P$100:P$199))</f>
        <v>0</v>
      </c>
      <c r="S18" s="104">
        <f>IF($D$4="MAP+ADM Waivers",SUMIF('C Report'!$A$100:$A$199,'C Report Grouper'!$D18,'C Report'!Q$100:Q$199)+SUMIF('C Report'!$A$300:$A$399,'C Report Grouper'!$D18,'C Report'!Q$300:Q$399),SUMIF('C Report'!$A$100:$A$199,'C Report Grouper'!$D18,'C Report'!Q$100:Q$199))</f>
        <v>0</v>
      </c>
      <c r="T18" s="104">
        <f>IF($D$4="MAP+ADM Waivers",SUMIF('C Report'!$A$100:$A$199,'C Report Grouper'!$D18,'C Report'!R$100:R$199)+SUMIF('C Report'!$A$300:$A$399,'C Report Grouper'!$D18,'C Report'!R$300:R$399),SUMIF('C Report'!$A$100:$A$199,'C Report Grouper'!$D18,'C Report'!R$100:R$199))</f>
        <v>0</v>
      </c>
      <c r="U18" s="104">
        <f>IF($D$4="MAP+ADM Waivers",SUMIF('C Report'!$A$100:$A$199,'C Report Grouper'!$D18,'C Report'!S$100:S$199)+SUMIF('C Report'!$A$300:$A$399,'C Report Grouper'!$D18,'C Report'!S$300:S$399),SUMIF('C Report'!$A$100:$A$199,'C Report Grouper'!$D18,'C Report'!S$100:S$199))</f>
        <v>0</v>
      </c>
      <c r="V18" s="104">
        <f>IF($D$4="MAP+ADM Waivers",SUMIF('C Report'!$A$100:$A$199,'C Report Grouper'!$D18,'C Report'!T$100:T$199)+SUMIF('C Report'!$A$300:$A$399,'C Report Grouper'!$D18,'C Report'!T$300:T$399),SUMIF('C Report'!$A$100:$A$199,'C Report Grouper'!$D18,'C Report'!T$100:T$199))</f>
        <v>0</v>
      </c>
      <c r="W18" s="104">
        <f>IF($D$4="MAP+ADM Waivers",SUMIF('C Report'!$A$100:$A$199,'C Report Grouper'!$D18,'C Report'!U$100:U$199)+SUMIF('C Report'!$A$300:$A$399,'C Report Grouper'!$D18,'C Report'!U$300:U$399),SUMIF('C Report'!$A$100:$A$199,'C Report Grouper'!$D18,'C Report'!U$100:U$199))</f>
        <v>0</v>
      </c>
      <c r="X18" s="104">
        <f>IF($D$4="MAP+ADM Waivers",SUMIF('C Report'!$A$100:$A$199,'C Report Grouper'!$D18,'C Report'!V$100:V$199)+SUMIF('C Report'!$A$300:$A$399,'C Report Grouper'!$D18,'C Report'!V$300:V$399),SUMIF('C Report'!$A$100:$A$199,'C Report Grouper'!$D18,'C Report'!V$100:V$199))</f>
        <v>0</v>
      </c>
      <c r="Y18" s="104">
        <f>IF($D$4="MAP+ADM Waivers",SUMIF('C Report'!$A$100:$A$199,'C Report Grouper'!$D18,'C Report'!W$100:W$199)+SUMIF('C Report'!$A$300:$A$399,'C Report Grouper'!$D18,'C Report'!W$300:W$399),SUMIF('C Report'!$A$100:$A$199,'C Report Grouper'!$D18,'C Report'!W$100:W$199))</f>
        <v>0</v>
      </c>
      <c r="Z18" s="104">
        <f>IF($D$4="MAP+ADM Waivers",SUMIF('C Report'!$A$100:$A$199,'C Report Grouper'!$D18,'C Report'!X$100:X$199)+SUMIF('C Report'!$A$300:$A$399,'C Report Grouper'!$D18,'C Report'!X$300:X$399),SUMIF('C Report'!$A$100:$A$199,'C Report Grouper'!$D18,'C Report'!X$100:X$199))</f>
        <v>0</v>
      </c>
      <c r="AA18" s="104">
        <f>IF($D$4="MAP+ADM Waivers",SUMIF('C Report'!$A$100:$A$199,'C Report Grouper'!$D18,'C Report'!Y$100:Y$199)+SUMIF('C Report'!$A$300:$A$399,'C Report Grouper'!$D18,'C Report'!Y$300:Y$399),SUMIF('C Report'!$A$100:$A$199,'C Report Grouper'!$D18,'C Report'!Y$100:Y$199))</f>
        <v>0</v>
      </c>
      <c r="AB18" s="104">
        <f>IF($D$4="MAP+ADM Waivers",SUMIF('C Report'!$A$100:$A$199,'C Report Grouper'!$D18,'C Report'!Z$100:Z$199)+SUMIF('C Report'!$A$300:$A$399,'C Report Grouper'!$D18,'C Report'!Z$300:Z$399),SUMIF('C Report'!$A$100:$A$199,'C Report Grouper'!$D18,'C Report'!Z$100:Z$199))</f>
        <v>0</v>
      </c>
      <c r="AC18" s="104">
        <f>IF($D$4="MAP+ADM Waivers",SUMIF('C Report'!$A$100:$A$199,'C Report Grouper'!$D18,'C Report'!AA$100:AA$199)+SUMIF('C Report'!$A$300:$A$399,'C Report Grouper'!$D18,'C Report'!AA$300:AA$399),SUMIF('C Report'!$A$100:$A$199,'C Report Grouper'!$D18,'C Report'!AA$100:AA$199))</f>
        <v>0</v>
      </c>
      <c r="AD18" s="104">
        <f>IF($D$4="MAP+ADM Waivers",SUMIF('C Report'!$A$100:$A$199,'C Report Grouper'!$D18,'C Report'!AB$100:AB$199)+SUMIF('C Report'!$A$300:$A$399,'C Report Grouper'!$D18,'C Report'!AB$300:AB$399),SUMIF('C Report'!$A$100:$A$199,'C Report Grouper'!$D18,'C Report'!AB$100:AB$199))</f>
        <v>0</v>
      </c>
      <c r="AE18" s="104">
        <f>IF($D$4="MAP+ADM Waivers",SUMIF('C Report'!$A$100:$A$199,'C Report Grouper'!$D18,'C Report'!AC$100:AC$199)+SUMIF('C Report'!$A$300:$A$399,'C Report Grouper'!$D18,'C Report'!AC$300:AC$399),SUMIF('C Report'!$A$100:$A$199,'C Report Grouper'!$D18,'C Report'!AC$100:AC$199))</f>
        <v>0</v>
      </c>
      <c r="AF18" s="104">
        <f>IF($D$4="MAP+ADM Waivers",SUMIF('C Report'!$A$100:$A$199,'C Report Grouper'!$D18,'C Report'!AD$100:AD$199)+SUMIF('C Report'!$A$300:$A$399,'C Report Grouper'!$D18,'C Report'!AD$300:AD$399),SUMIF('C Report'!$A$100:$A$199,'C Report Grouper'!$D18,'C Report'!AD$100:AD$199))</f>
        <v>0</v>
      </c>
      <c r="AG18" s="104">
        <f>IF($D$4="MAP+ADM Waivers",SUMIF('C Report'!$A$100:$A$199,'C Report Grouper'!$D18,'C Report'!AE$100:AE$199)+SUMIF('C Report'!$A$300:$A$399,'C Report Grouper'!$D18,'C Report'!AE$300:AE$399),SUMIF('C Report'!$A$100:$A$199,'C Report Grouper'!$D18,'C Report'!AE$100:AE$199))</f>
        <v>0</v>
      </c>
      <c r="AH18" s="105">
        <f>IF($D$4="MAP+ADM Waivers",SUMIF('C Report'!$A$100:$A$199,'C Report Grouper'!$D18,'C Report'!AF$100:AF$199)+SUMIF('C Report'!$A$300:$A$399,'C Report Grouper'!$D18,'C Report'!AF$300:AF$399),SUMIF('C Report'!$A$100:$A$199,'C Report Grouper'!$D18,'C Report'!AF$100:AF$199))</f>
        <v>0</v>
      </c>
    </row>
    <row r="19" spans="2:34" ht="12.95" hidden="1" customHeight="1" x14ac:dyDescent="0.2">
      <c r="B19" s="22" t="str">
        <f>IFERROR(VLOOKUP(C19,'MEG Def'!$A$21:$B$26,2),"")</f>
        <v/>
      </c>
      <c r="C19" s="57"/>
      <c r="D19" s="299"/>
      <c r="E19" s="103">
        <f>IF($D$4="MAP+ADM Waivers",SUMIF('C Report'!$A$100:$A$199,'C Report Grouper'!$D19,'C Report'!C$100:C$199)+SUMIF('C Report'!$A$300:$A$399,'C Report Grouper'!$D19,'C Report'!C$300:C$399),SUMIF('C Report'!$A$100:$A$199,'C Report Grouper'!$D19,'C Report'!C$100:C$199))</f>
        <v>0</v>
      </c>
      <c r="F19" s="418">
        <f>IF($D$4="MAP+ADM Waivers",SUMIF('C Report'!$A$100:$A$199,'C Report Grouper'!$D19,'C Report'!D$100:D$199)+SUMIF('C Report'!$A$300:$A$399,'C Report Grouper'!$D19,'C Report'!D$300:D$399),SUMIF('C Report'!$A$100:$A$199,'C Report Grouper'!$D19,'C Report'!D$100:D$199))</f>
        <v>0</v>
      </c>
      <c r="G19" s="418">
        <f>IF($D$4="MAP+ADM Waivers",SUMIF('C Report'!$A$100:$A$199,'C Report Grouper'!$D19,'C Report'!E$100:E$199)+SUMIF('C Report'!$A$300:$A$399,'C Report Grouper'!$D19,'C Report'!E$300:E$399),SUMIF('C Report'!$A$100:$A$199,'C Report Grouper'!$D19,'C Report'!E$100:E$199))</f>
        <v>0</v>
      </c>
      <c r="H19" s="418">
        <f>IF($D$4="MAP+ADM Waivers",SUMIF('C Report'!$A$100:$A$199,'C Report Grouper'!$D19,'C Report'!F$100:F$199)+SUMIF('C Report'!$A$300:$A$399,'C Report Grouper'!$D19,'C Report'!F$300:F$399),SUMIF('C Report'!$A$100:$A$199,'C Report Grouper'!$D19,'C Report'!F$100:F$199))</f>
        <v>0</v>
      </c>
      <c r="I19" s="105">
        <f>IF($D$4="MAP+ADM Waivers",SUMIF('C Report'!$A$100:$A$199,'C Report Grouper'!$D19,'C Report'!G$100:G$199)+SUMIF('C Report'!$A$300:$A$399,'C Report Grouper'!$D19,'C Report'!G$300:G$399),SUMIF('C Report'!$A$100:$A$199,'C Report Grouper'!$D19,'C Report'!G$100:G$199))</f>
        <v>0</v>
      </c>
      <c r="J19" s="104">
        <f>IF($D$4="MAP+ADM Waivers",SUMIF('C Report'!$A$100:$A$199,'C Report Grouper'!$D19,'C Report'!H$100:H$199)+SUMIF('C Report'!$A$300:$A$399,'C Report Grouper'!$D19,'C Report'!H$300:H$399),SUMIF('C Report'!$A$100:$A$199,'C Report Grouper'!$D19,'C Report'!H$100:H$199))</f>
        <v>0</v>
      </c>
      <c r="K19" s="104">
        <f>IF($D$4="MAP+ADM Waivers",SUMIF('C Report'!$A$100:$A$199,'C Report Grouper'!$D19,'C Report'!I$100:I$199)+SUMIF('C Report'!$A$300:$A$399,'C Report Grouper'!$D19,'C Report'!I$300:I$399),SUMIF('C Report'!$A$100:$A$199,'C Report Grouper'!$D19,'C Report'!I$100:I$199))</f>
        <v>0</v>
      </c>
      <c r="L19" s="104">
        <f>IF($D$4="MAP+ADM Waivers",SUMIF('C Report'!$A$100:$A$199,'C Report Grouper'!$D19,'C Report'!J$100:J$199)+SUMIF('C Report'!$A$300:$A$399,'C Report Grouper'!$D19,'C Report'!J$300:J$399),SUMIF('C Report'!$A$100:$A$199,'C Report Grouper'!$D19,'C Report'!J$100:J$199))</f>
        <v>0</v>
      </c>
      <c r="M19" s="104">
        <f>IF($D$4="MAP+ADM Waivers",SUMIF('C Report'!$A$100:$A$199,'C Report Grouper'!$D19,'C Report'!K$100:K$199)+SUMIF('C Report'!$A$300:$A$399,'C Report Grouper'!$D19,'C Report'!K$300:K$399),SUMIF('C Report'!$A$100:$A$199,'C Report Grouper'!$D19,'C Report'!K$100:K$199))</f>
        <v>0</v>
      </c>
      <c r="N19" s="104">
        <f>IF($D$4="MAP+ADM Waivers",SUMIF('C Report'!$A$100:$A$199,'C Report Grouper'!$D19,'C Report'!L$100:L$199)+SUMIF('C Report'!$A$300:$A$399,'C Report Grouper'!$D19,'C Report'!L$300:L$399),SUMIF('C Report'!$A$100:$A$199,'C Report Grouper'!$D19,'C Report'!L$100:L$199))</f>
        <v>0</v>
      </c>
      <c r="O19" s="104">
        <f>IF($D$4="MAP+ADM Waivers",SUMIF('C Report'!$A$100:$A$199,'C Report Grouper'!$D19,'C Report'!M$100:M$199)+SUMIF('C Report'!$A$300:$A$399,'C Report Grouper'!$D19,'C Report'!M$300:M$399),SUMIF('C Report'!$A$100:$A$199,'C Report Grouper'!$D19,'C Report'!M$100:M$199))</f>
        <v>0</v>
      </c>
      <c r="P19" s="104">
        <f>IF($D$4="MAP+ADM Waivers",SUMIF('C Report'!$A$100:$A$199,'C Report Grouper'!$D19,'C Report'!N$100:N$199)+SUMIF('C Report'!$A$300:$A$399,'C Report Grouper'!$D19,'C Report'!N$300:N$399),SUMIF('C Report'!$A$100:$A$199,'C Report Grouper'!$D19,'C Report'!N$100:N$199))</f>
        <v>0</v>
      </c>
      <c r="Q19" s="104">
        <f>IF($D$4="MAP+ADM Waivers",SUMIF('C Report'!$A$100:$A$199,'C Report Grouper'!$D19,'C Report'!O$100:O$199)+SUMIF('C Report'!$A$300:$A$399,'C Report Grouper'!$D19,'C Report'!O$300:O$399),SUMIF('C Report'!$A$100:$A$199,'C Report Grouper'!$D19,'C Report'!O$100:O$199))</f>
        <v>0</v>
      </c>
      <c r="R19" s="104">
        <f>IF($D$4="MAP+ADM Waivers",SUMIF('C Report'!$A$100:$A$199,'C Report Grouper'!$D19,'C Report'!P$100:P$199)+SUMIF('C Report'!$A$300:$A$399,'C Report Grouper'!$D19,'C Report'!P$300:P$399),SUMIF('C Report'!$A$100:$A$199,'C Report Grouper'!$D19,'C Report'!P$100:P$199))</f>
        <v>0</v>
      </c>
      <c r="S19" s="104">
        <f>IF($D$4="MAP+ADM Waivers",SUMIF('C Report'!$A$100:$A$199,'C Report Grouper'!$D19,'C Report'!Q$100:Q$199)+SUMIF('C Report'!$A$300:$A$399,'C Report Grouper'!$D19,'C Report'!Q$300:Q$399),SUMIF('C Report'!$A$100:$A$199,'C Report Grouper'!$D19,'C Report'!Q$100:Q$199))</f>
        <v>0</v>
      </c>
      <c r="T19" s="104">
        <f>IF($D$4="MAP+ADM Waivers",SUMIF('C Report'!$A$100:$A$199,'C Report Grouper'!$D19,'C Report'!R$100:R$199)+SUMIF('C Report'!$A$300:$A$399,'C Report Grouper'!$D19,'C Report'!R$300:R$399),SUMIF('C Report'!$A$100:$A$199,'C Report Grouper'!$D19,'C Report'!R$100:R$199))</f>
        <v>0</v>
      </c>
      <c r="U19" s="104">
        <f>IF($D$4="MAP+ADM Waivers",SUMIF('C Report'!$A$100:$A$199,'C Report Grouper'!$D19,'C Report'!S$100:S$199)+SUMIF('C Report'!$A$300:$A$399,'C Report Grouper'!$D19,'C Report'!S$300:S$399),SUMIF('C Report'!$A$100:$A$199,'C Report Grouper'!$D19,'C Report'!S$100:S$199))</f>
        <v>0</v>
      </c>
      <c r="V19" s="104">
        <f>IF($D$4="MAP+ADM Waivers",SUMIF('C Report'!$A$100:$A$199,'C Report Grouper'!$D19,'C Report'!T$100:T$199)+SUMIF('C Report'!$A$300:$A$399,'C Report Grouper'!$D19,'C Report'!T$300:T$399),SUMIF('C Report'!$A$100:$A$199,'C Report Grouper'!$D19,'C Report'!T$100:T$199))</f>
        <v>0</v>
      </c>
      <c r="W19" s="104">
        <f>IF($D$4="MAP+ADM Waivers",SUMIF('C Report'!$A$100:$A$199,'C Report Grouper'!$D19,'C Report'!U$100:U$199)+SUMIF('C Report'!$A$300:$A$399,'C Report Grouper'!$D19,'C Report'!U$300:U$399),SUMIF('C Report'!$A$100:$A$199,'C Report Grouper'!$D19,'C Report'!U$100:U$199))</f>
        <v>0</v>
      </c>
      <c r="X19" s="104">
        <f>IF($D$4="MAP+ADM Waivers",SUMIF('C Report'!$A$100:$A$199,'C Report Grouper'!$D19,'C Report'!V$100:V$199)+SUMIF('C Report'!$A$300:$A$399,'C Report Grouper'!$D19,'C Report'!V$300:V$399),SUMIF('C Report'!$A$100:$A$199,'C Report Grouper'!$D19,'C Report'!V$100:V$199))</f>
        <v>0</v>
      </c>
      <c r="Y19" s="104">
        <f>IF($D$4="MAP+ADM Waivers",SUMIF('C Report'!$A$100:$A$199,'C Report Grouper'!$D19,'C Report'!W$100:W$199)+SUMIF('C Report'!$A$300:$A$399,'C Report Grouper'!$D19,'C Report'!W$300:W$399),SUMIF('C Report'!$A$100:$A$199,'C Report Grouper'!$D19,'C Report'!W$100:W$199))</f>
        <v>0</v>
      </c>
      <c r="Z19" s="104">
        <f>IF($D$4="MAP+ADM Waivers",SUMIF('C Report'!$A$100:$A$199,'C Report Grouper'!$D19,'C Report'!X$100:X$199)+SUMIF('C Report'!$A$300:$A$399,'C Report Grouper'!$D19,'C Report'!X$300:X$399),SUMIF('C Report'!$A$100:$A$199,'C Report Grouper'!$D19,'C Report'!X$100:X$199))</f>
        <v>0</v>
      </c>
      <c r="AA19" s="104">
        <f>IF($D$4="MAP+ADM Waivers",SUMIF('C Report'!$A$100:$A$199,'C Report Grouper'!$D19,'C Report'!Y$100:Y$199)+SUMIF('C Report'!$A$300:$A$399,'C Report Grouper'!$D19,'C Report'!Y$300:Y$399),SUMIF('C Report'!$A$100:$A$199,'C Report Grouper'!$D19,'C Report'!Y$100:Y$199))</f>
        <v>0</v>
      </c>
      <c r="AB19" s="104">
        <f>IF($D$4="MAP+ADM Waivers",SUMIF('C Report'!$A$100:$A$199,'C Report Grouper'!$D19,'C Report'!Z$100:Z$199)+SUMIF('C Report'!$A$300:$A$399,'C Report Grouper'!$D19,'C Report'!Z$300:Z$399),SUMIF('C Report'!$A$100:$A$199,'C Report Grouper'!$D19,'C Report'!Z$100:Z$199))</f>
        <v>0</v>
      </c>
      <c r="AC19" s="104">
        <f>IF($D$4="MAP+ADM Waivers",SUMIF('C Report'!$A$100:$A$199,'C Report Grouper'!$D19,'C Report'!AA$100:AA$199)+SUMIF('C Report'!$A$300:$A$399,'C Report Grouper'!$D19,'C Report'!AA$300:AA$399),SUMIF('C Report'!$A$100:$A$199,'C Report Grouper'!$D19,'C Report'!AA$100:AA$199))</f>
        <v>0</v>
      </c>
      <c r="AD19" s="104">
        <f>IF($D$4="MAP+ADM Waivers",SUMIF('C Report'!$A$100:$A$199,'C Report Grouper'!$D19,'C Report'!AB$100:AB$199)+SUMIF('C Report'!$A$300:$A$399,'C Report Grouper'!$D19,'C Report'!AB$300:AB$399),SUMIF('C Report'!$A$100:$A$199,'C Report Grouper'!$D19,'C Report'!AB$100:AB$199))</f>
        <v>0</v>
      </c>
      <c r="AE19" s="104">
        <f>IF($D$4="MAP+ADM Waivers",SUMIF('C Report'!$A$100:$A$199,'C Report Grouper'!$D19,'C Report'!AC$100:AC$199)+SUMIF('C Report'!$A$300:$A$399,'C Report Grouper'!$D19,'C Report'!AC$300:AC$399),SUMIF('C Report'!$A$100:$A$199,'C Report Grouper'!$D19,'C Report'!AC$100:AC$199))</f>
        <v>0</v>
      </c>
      <c r="AF19" s="104">
        <f>IF($D$4="MAP+ADM Waivers",SUMIF('C Report'!$A$100:$A$199,'C Report Grouper'!$D19,'C Report'!AD$100:AD$199)+SUMIF('C Report'!$A$300:$A$399,'C Report Grouper'!$D19,'C Report'!AD$300:AD$399),SUMIF('C Report'!$A$100:$A$199,'C Report Grouper'!$D19,'C Report'!AD$100:AD$199))</f>
        <v>0</v>
      </c>
      <c r="AG19" s="104">
        <f>IF($D$4="MAP+ADM Waivers",SUMIF('C Report'!$A$100:$A$199,'C Report Grouper'!$D19,'C Report'!AE$100:AE$199)+SUMIF('C Report'!$A$300:$A$399,'C Report Grouper'!$D19,'C Report'!AE$300:AE$399),SUMIF('C Report'!$A$100:$A$199,'C Report Grouper'!$D19,'C Report'!AE$100:AE$199))</f>
        <v>0</v>
      </c>
      <c r="AH19" s="105">
        <f>IF($D$4="MAP+ADM Waivers",SUMIF('C Report'!$A$100:$A$199,'C Report Grouper'!$D19,'C Report'!AF$100:AF$199)+SUMIF('C Report'!$A$300:$A$399,'C Report Grouper'!$D19,'C Report'!AF$300:AF$399),SUMIF('C Report'!$A$100:$A$199,'C Report Grouper'!$D19,'C Report'!AF$100:AF$199))</f>
        <v>0</v>
      </c>
    </row>
    <row r="20" spans="2:34" ht="12.95" hidden="1" customHeight="1" x14ac:dyDescent="0.2">
      <c r="B20" s="22" t="str">
        <f>IFERROR(VLOOKUP(C20,'MEG Def'!$A$21:$B$26,2),"")</f>
        <v/>
      </c>
      <c r="C20" s="57"/>
      <c r="D20" s="299"/>
      <c r="E20" s="103">
        <f>IF($D$4="MAP+ADM Waivers",SUMIF('C Report'!$A$100:$A$199,'C Report Grouper'!$D20,'C Report'!C$100:C$199)+SUMIF('C Report'!$A$300:$A$399,'C Report Grouper'!$D20,'C Report'!C$300:C$399),SUMIF('C Report'!$A$100:$A$199,'C Report Grouper'!$D20,'C Report'!C$100:C$199))</f>
        <v>0</v>
      </c>
      <c r="F20" s="418">
        <f>IF($D$4="MAP+ADM Waivers",SUMIF('C Report'!$A$100:$A$199,'C Report Grouper'!$D20,'C Report'!D$100:D$199)+SUMIF('C Report'!$A$300:$A$399,'C Report Grouper'!$D20,'C Report'!D$300:D$399),SUMIF('C Report'!$A$100:$A$199,'C Report Grouper'!$D20,'C Report'!D$100:D$199))</f>
        <v>0</v>
      </c>
      <c r="G20" s="418">
        <f>IF($D$4="MAP+ADM Waivers",SUMIF('C Report'!$A$100:$A$199,'C Report Grouper'!$D20,'C Report'!E$100:E$199)+SUMIF('C Report'!$A$300:$A$399,'C Report Grouper'!$D20,'C Report'!E$300:E$399),SUMIF('C Report'!$A$100:$A$199,'C Report Grouper'!$D20,'C Report'!E$100:E$199))</f>
        <v>0</v>
      </c>
      <c r="H20" s="418">
        <f>IF($D$4="MAP+ADM Waivers",SUMIF('C Report'!$A$100:$A$199,'C Report Grouper'!$D20,'C Report'!F$100:F$199)+SUMIF('C Report'!$A$300:$A$399,'C Report Grouper'!$D20,'C Report'!F$300:F$399),SUMIF('C Report'!$A$100:$A$199,'C Report Grouper'!$D20,'C Report'!F$100:F$199))</f>
        <v>0</v>
      </c>
      <c r="I20" s="105">
        <f>IF($D$4="MAP+ADM Waivers",SUMIF('C Report'!$A$100:$A$199,'C Report Grouper'!$D20,'C Report'!G$100:G$199)+SUMIF('C Report'!$A$300:$A$399,'C Report Grouper'!$D20,'C Report'!G$300:G$399),SUMIF('C Report'!$A$100:$A$199,'C Report Grouper'!$D20,'C Report'!G$100:G$199))</f>
        <v>0</v>
      </c>
      <c r="J20" s="104">
        <f>IF($D$4="MAP+ADM Waivers",SUMIF('C Report'!$A$100:$A$199,'C Report Grouper'!$D20,'C Report'!H$100:H$199)+SUMIF('C Report'!$A$300:$A$399,'C Report Grouper'!$D20,'C Report'!H$300:H$399),SUMIF('C Report'!$A$100:$A$199,'C Report Grouper'!$D20,'C Report'!H$100:H$199))</f>
        <v>0</v>
      </c>
      <c r="K20" s="104">
        <f>IF($D$4="MAP+ADM Waivers",SUMIF('C Report'!$A$100:$A$199,'C Report Grouper'!$D20,'C Report'!I$100:I$199)+SUMIF('C Report'!$A$300:$A$399,'C Report Grouper'!$D20,'C Report'!I$300:I$399),SUMIF('C Report'!$A$100:$A$199,'C Report Grouper'!$D20,'C Report'!I$100:I$199))</f>
        <v>0</v>
      </c>
      <c r="L20" s="104">
        <f>IF($D$4="MAP+ADM Waivers",SUMIF('C Report'!$A$100:$A$199,'C Report Grouper'!$D20,'C Report'!J$100:J$199)+SUMIF('C Report'!$A$300:$A$399,'C Report Grouper'!$D20,'C Report'!J$300:J$399),SUMIF('C Report'!$A$100:$A$199,'C Report Grouper'!$D20,'C Report'!J$100:J$199))</f>
        <v>0</v>
      </c>
      <c r="M20" s="104">
        <f>IF($D$4="MAP+ADM Waivers",SUMIF('C Report'!$A$100:$A$199,'C Report Grouper'!$D20,'C Report'!K$100:K$199)+SUMIF('C Report'!$A$300:$A$399,'C Report Grouper'!$D20,'C Report'!K$300:K$399),SUMIF('C Report'!$A$100:$A$199,'C Report Grouper'!$D20,'C Report'!K$100:K$199))</f>
        <v>0</v>
      </c>
      <c r="N20" s="104">
        <f>IF($D$4="MAP+ADM Waivers",SUMIF('C Report'!$A$100:$A$199,'C Report Grouper'!$D20,'C Report'!L$100:L$199)+SUMIF('C Report'!$A$300:$A$399,'C Report Grouper'!$D20,'C Report'!L$300:L$399),SUMIF('C Report'!$A$100:$A$199,'C Report Grouper'!$D20,'C Report'!L$100:L$199))</f>
        <v>0</v>
      </c>
      <c r="O20" s="104">
        <f>IF($D$4="MAP+ADM Waivers",SUMIF('C Report'!$A$100:$A$199,'C Report Grouper'!$D20,'C Report'!M$100:M$199)+SUMIF('C Report'!$A$300:$A$399,'C Report Grouper'!$D20,'C Report'!M$300:M$399),SUMIF('C Report'!$A$100:$A$199,'C Report Grouper'!$D20,'C Report'!M$100:M$199))</f>
        <v>0</v>
      </c>
      <c r="P20" s="104">
        <f>IF($D$4="MAP+ADM Waivers",SUMIF('C Report'!$A$100:$A$199,'C Report Grouper'!$D20,'C Report'!N$100:N$199)+SUMIF('C Report'!$A$300:$A$399,'C Report Grouper'!$D20,'C Report'!N$300:N$399),SUMIF('C Report'!$A$100:$A$199,'C Report Grouper'!$D20,'C Report'!N$100:N$199))</f>
        <v>0</v>
      </c>
      <c r="Q20" s="104">
        <f>IF($D$4="MAP+ADM Waivers",SUMIF('C Report'!$A$100:$A$199,'C Report Grouper'!$D20,'C Report'!O$100:O$199)+SUMIF('C Report'!$A$300:$A$399,'C Report Grouper'!$D20,'C Report'!O$300:O$399),SUMIF('C Report'!$A$100:$A$199,'C Report Grouper'!$D20,'C Report'!O$100:O$199))</f>
        <v>0</v>
      </c>
      <c r="R20" s="104">
        <f>IF($D$4="MAP+ADM Waivers",SUMIF('C Report'!$A$100:$A$199,'C Report Grouper'!$D20,'C Report'!P$100:P$199)+SUMIF('C Report'!$A$300:$A$399,'C Report Grouper'!$D20,'C Report'!P$300:P$399),SUMIF('C Report'!$A$100:$A$199,'C Report Grouper'!$D20,'C Report'!P$100:P$199))</f>
        <v>0</v>
      </c>
      <c r="S20" s="104">
        <f>IF($D$4="MAP+ADM Waivers",SUMIF('C Report'!$A$100:$A$199,'C Report Grouper'!$D20,'C Report'!Q$100:Q$199)+SUMIF('C Report'!$A$300:$A$399,'C Report Grouper'!$D20,'C Report'!Q$300:Q$399),SUMIF('C Report'!$A$100:$A$199,'C Report Grouper'!$D20,'C Report'!Q$100:Q$199))</f>
        <v>0</v>
      </c>
      <c r="T20" s="104">
        <f>IF($D$4="MAP+ADM Waivers",SUMIF('C Report'!$A$100:$A$199,'C Report Grouper'!$D20,'C Report'!R$100:R$199)+SUMIF('C Report'!$A$300:$A$399,'C Report Grouper'!$D20,'C Report'!R$300:R$399),SUMIF('C Report'!$A$100:$A$199,'C Report Grouper'!$D20,'C Report'!R$100:R$199))</f>
        <v>0</v>
      </c>
      <c r="U20" s="104">
        <f>IF($D$4="MAP+ADM Waivers",SUMIF('C Report'!$A$100:$A$199,'C Report Grouper'!$D20,'C Report'!S$100:S$199)+SUMIF('C Report'!$A$300:$A$399,'C Report Grouper'!$D20,'C Report'!S$300:S$399),SUMIF('C Report'!$A$100:$A$199,'C Report Grouper'!$D20,'C Report'!S$100:S$199))</f>
        <v>0</v>
      </c>
      <c r="V20" s="104">
        <f>IF($D$4="MAP+ADM Waivers",SUMIF('C Report'!$A$100:$A$199,'C Report Grouper'!$D20,'C Report'!T$100:T$199)+SUMIF('C Report'!$A$300:$A$399,'C Report Grouper'!$D20,'C Report'!T$300:T$399),SUMIF('C Report'!$A$100:$A$199,'C Report Grouper'!$D20,'C Report'!T$100:T$199))</f>
        <v>0</v>
      </c>
      <c r="W20" s="104">
        <f>IF($D$4="MAP+ADM Waivers",SUMIF('C Report'!$A$100:$A$199,'C Report Grouper'!$D20,'C Report'!U$100:U$199)+SUMIF('C Report'!$A$300:$A$399,'C Report Grouper'!$D20,'C Report'!U$300:U$399),SUMIF('C Report'!$A$100:$A$199,'C Report Grouper'!$D20,'C Report'!U$100:U$199))</f>
        <v>0</v>
      </c>
      <c r="X20" s="104">
        <f>IF($D$4="MAP+ADM Waivers",SUMIF('C Report'!$A$100:$A$199,'C Report Grouper'!$D20,'C Report'!V$100:V$199)+SUMIF('C Report'!$A$300:$A$399,'C Report Grouper'!$D20,'C Report'!V$300:V$399),SUMIF('C Report'!$A$100:$A$199,'C Report Grouper'!$D20,'C Report'!V$100:V$199))</f>
        <v>0</v>
      </c>
      <c r="Y20" s="104">
        <f>IF($D$4="MAP+ADM Waivers",SUMIF('C Report'!$A$100:$A$199,'C Report Grouper'!$D20,'C Report'!W$100:W$199)+SUMIF('C Report'!$A$300:$A$399,'C Report Grouper'!$D20,'C Report'!W$300:W$399),SUMIF('C Report'!$A$100:$A$199,'C Report Grouper'!$D20,'C Report'!W$100:W$199))</f>
        <v>0</v>
      </c>
      <c r="Z20" s="104">
        <f>IF($D$4="MAP+ADM Waivers",SUMIF('C Report'!$A$100:$A$199,'C Report Grouper'!$D20,'C Report'!X$100:X$199)+SUMIF('C Report'!$A$300:$A$399,'C Report Grouper'!$D20,'C Report'!X$300:X$399),SUMIF('C Report'!$A$100:$A$199,'C Report Grouper'!$D20,'C Report'!X$100:X$199))</f>
        <v>0</v>
      </c>
      <c r="AA20" s="104">
        <f>IF($D$4="MAP+ADM Waivers",SUMIF('C Report'!$A$100:$A$199,'C Report Grouper'!$D20,'C Report'!Y$100:Y$199)+SUMIF('C Report'!$A$300:$A$399,'C Report Grouper'!$D20,'C Report'!Y$300:Y$399),SUMIF('C Report'!$A$100:$A$199,'C Report Grouper'!$D20,'C Report'!Y$100:Y$199))</f>
        <v>0</v>
      </c>
      <c r="AB20" s="104">
        <f>IF($D$4="MAP+ADM Waivers",SUMIF('C Report'!$A$100:$A$199,'C Report Grouper'!$D20,'C Report'!Z$100:Z$199)+SUMIF('C Report'!$A$300:$A$399,'C Report Grouper'!$D20,'C Report'!Z$300:Z$399),SUMIF('C Report'!$A$100:$A$199,'C Report Grouper'!$D20,'C Report'!Z$100:Z$199))</f>
        <v>0</v>
      </c>
      <c r="AC20" s="104">
        <f>IF($D$4="MAP+ADM Waivers",SUMIF('C Report'!$A$100:$A$199,'C Report Grouper'!$D20,'C Report'!AA$100:AA$199)+SUMIF('C Report'!$A$300:$A$399,'C Report Grouper'!$D20,'C Report'!AA$300:AA$399),SUMIF('C Report'!$A$100:$A$199,'C Report Grouper'!$D20,'C Report'!AA$100:AA$199))</f>
        <v>0</v>
      </c>
      <c r="AD20" s="104">
        <f>IF($D$4="MAP+ADM Waivers",SUMIF('C Report'!$A$100:$A$199,'C Report Grouper'!$D20,'C Report'!AB$100:AB$199)+SUMIF('C Report'!$A$300:$A$399,'C Report Grouper'!$D20,'C Report'!AB$300:AB$399),SUMIF('C Report'!$A$100:$A$199,'C Report Grouper'!$D20,'C Report'!AB$100:AB$199))</f>
        <v>0</v>
      </c>
      <c r="AE20" s="104">
        <f>IF($D$4="MAP+ADM Waivers",SUMIF('C Report'!$A$100:$A$199,'C Report Grouper'!$D20,'C Report'!AC$100:AC$199)+SUMIF('C Report'!$A$300:$A$399,'C Report Grouper'!$D20,'C Report'!AC$300:AC$399),SUMIF('C Report'!$A$100:$A$199,'C Report Grouper'!$D20,'C Report'!AC$100:AC$199))</f>
        <v>0</v>
      </c>
      <c r="AF20" s="104">
        <f>IF($D$4="MAP+ADM Waivers",SUMIF('C Report'!$A$100:$A$199,'C Report Grouper'!$D20,'C Report'!AD$100:AD$199)+SUMIF('C Report'!$A$300:$A$399,'C Report Grouper'!$D20,'C Report'!AD$300:AD$399),SUMIF('C Report'!$A$100:$A$199,'C Report Grouper'!$D20,'C Report'!AD$100:AD$199))</f>
        <v>0</v>
      </c>
      <c r="AG20" s="104">
        <f>IF($D$4="MAP+ADM Waivers",SUMIF('C Report'!$A$100:$A$199,'C Report Grouper'!$D20,'C Report'!AE$100:AE$199)+SUMIF('C Report'!$A$300:$A$399,'C Report Grouper'!$D20,'C Report'!AE$300:AE$399),SUMIF('C Report'!$A$100:$A$199,'C Report Grouper'!$D20,'C Report'!AE$100:AE$199))</f>
        <v>0</v>
      </c>
      <c r="AH20" s="105">
        <f>IF($D$4="MAP+ADM Waivers",SUMIF('C Report'!$A$100:$A$199,'C Report Grouper'!$D20,'C Report'!AF$100:AF$199)+SUMIF('C Report'!$A$300:$A$399,'C Report Grouper'!$D20,'C Report'!AF$300:AF$399),SUMIF('C Report'!$A$100:$A$199,'C Report Grouper'!$D20,'C Report'!AF$100:AF$199))</f>
        <v>0</v>
      </c>
    </row>
    <row r="21" spans="2:34" ht="12.95" hidden="1" customHeight="1" x14ac:dyDescent="0.2">
      <c r="B21" s="22" t="str">
        <f>IFERROR(VLOOKUP(C21,'MEG Def'!$A$21:$B$26,2),"")</f>
        <v/>
      </c>
      <c r="C21" s="57"/>
      <c r="D21" s="299"/>
      <c r="E21" s="103">
        <f>IF($D$4="MAP+ADM Waivers",SUMIF('C Report'!$A$100:$A$199,'C Report Grouper'!$D21,'C Report'!C$100:C$199)+SUMIF('C Report'!$A$300:$A$399,'C Report Grouper'!$D21,'C Report'!C$300:C$399),SUMIF('C Report'!$A$100:$A$199,'C Report Grouper'!$D21,'C Report'!C$100:C$199))</f>
        <v>0</v>
      </c>
      <c r="F21" s="418">
        <f>IF($D$4="MAP+ADM Waivers",SUMIF('C Report'!$A$100:$A$199,'C Report Grouper'!$D21,'C Report'!D$100:D$199)+SUMIF('C Report'!$A$300:$A$399,'C Report Grouper'!$D21,'C Report'!D$300:D$399),SUMIF('C Report'!$A$100:$A$199,'C Report Grouper'!$D21,'C Report'!D$100:D$199))</f>
        <v>0</v>
      </c>
      <c r="G21" s="418">
        <f>IF($D$4="MAP+ADM Waivers",SUMIF('C Report'!$A$100:$A$199,'C Report Grouper'!$D21,'C Report'!E$100:E$199)+SUMIF('C Report'!$A$300:$A$399,'C Report Grouper'!$D21,'C Report'!E$300:E$399),SUMIF('C Report'!$A$100:$A$199,'C Report Grouper'!$D21,'C Report'!E$100:E$199))</f>
        <v>0</v>
      </c>
      <c r="H21" s="418">
        <f>IF($D$4="MAP+ADM Waivers",SUMIF('C Report'!$A$100:$A$199,'C Report Grouper'!$D21,'C Report'!F$100:F$199)+SUMIF('C Report'!$A$300:$A$399,'C Report Grouper'!$D21,'C Report'!F$300:F$399),SUMIF('C Report'!$A$100:$A$199,'C Report Grouper'!$D21,'C Report'!F$100:F$199))</f>
        <v>0</v>
      </c>
      <c r="I21" s="105">
        <f>IF($D$4="MAP+ADM Waivers",SUMIF('C Report'!$A$100:$A$199,'C Report Grouper'!$D21,'C Report'!G$100:G$199)+SUMIF('C Report'!$A$300:$A$399,'C Report Grouper'!$D21,'C Report'!G$300:G$399),SUMIF('C Report'!$A$100:$A$199,'C Report Grouper'!$D21,'C Report'!G$100:G$199))</f>
        <v>0</v>
      </c>
      <c r="J21" s="104">
        <f>IF($D$4="MAP+ADM Waivers",SUMIF('C Report'!$A$100:$A$199,'C Report Grouper'!$D21,'C Report'!H$100:H$199)+SUMIF('C Report'!$A$300:$A$399,'C Report Grouper'!$D21,'C Report'!H$300:H$399),SUMIF('C Report'!$A$100:$A$199,'C Report Grouper'!$D21,'C Report'!H$100:H$199))</f>
        <v>0</v>
      </c>
      <c r="K21" s="104">
        <f>IF($D$4="MAP+ADM Waivers",SUMIF('C Report'!$A$100:$A$199,'C Report Grouper'!$D21,'C Report'!I$100:I$199)+SUMIF('C Report'!$A$300:$A$399,'C Report Grouper'!$D21,'C Report'!I$300:I$399),SUMIF('C Report'!$A$100:$A$199,'C Report Grouper'!$D21,'C Report'!I$100:I$199))</f>
        <v>0</v>
      </c>
      <c r="L21" s="104">
        <f>IF($D$4="MAP+ADM Waivers",SUMIF('C Report'!$A$100:$A$199,'C Report Grouper'!$D21,'C Report'!J$100:J$199)+SUMIF('C Report'!$A$300:$A$399,'C Report Grouper'!$D21,'C Report'!J$300:J$399),SUMIF('C Report'!$A$100:$A$199,'C Report Grouper'!$D21,'C Report'!J$100:J$199))</f>
        <v>0</v>
      </c>
      <c r="M21" s="104">
        <f>IF($D$4="MAP+ADM Waivers",SUMIF('C Report'!$A$100:$A$199,'C Report Grouper'!$D21,'C Report'!K$100:K$199)+SUMIF('C Report'!$A$300:$A$399,'C Report Grouper'!$D21,'C Report'!K$300:K$399),SUMIF('C Report'!$A$100:$A$199,'C Report Grouper'!$D21,'C Report'!K$100:K$199))</f>
        <v>0</v>
      </c>
      <c r="N21" s="104">
        <f>IF($D$4="MAP+ADM Waivers",SUMIF('C Report'!$A$100:$A$199,'C Report Grouper'!$D21,'C Report'!L$100:L$199)+SUMIF('C Report'!$A$300:$A$399,'C Report Grouper'!$D21,'C Report'!L$300:L$399),SUMIF('C Report'!$A$100:$A$199,'C Report Grouper'!$D21,'C Report'!L$100:L$199))</f>
        <v>0</v>
      </c>
      <c r="O21" s="104">
        <f>IF($D$4="MAP+ADM Waivers",SUMIF('C Report'!$A$100:$A$199,'C Report Grouper'!$D21,'C Report'!M$100:M$199)+SUMIF('C Report'!$A$300:$A$399,'C Report Grouper'!$D21,'C Report'!M$300:M$399),SUMIF('C Report'!$A$100:$A$199,'C Report Grouper'!$D21,'C Report'!M$100:M$199))</f>
        <v>0</v>
      </c>
      <c r="P21" s="104">
        <f>IF($D$4="MAP+ADM Waivers",SUMIF('C Report'!$A$100:$A$199,'C Report Grouper'!$D21,'C Report'!N$100:N$199)+SUMIF('C Report'!$A$300:$A$399,'C Report Grouper'!$D21,'C Report'!N$300:N$399),SUMIF('C Report'!$A$100:$A$199,'C Report Grouper'!$D21,'C Report'!N$100:N$199))</f>
        <v>0</v>
      </c>
      <c r="Q21" s="104">
        <f>IF($D$4="MAP+ADM Waivers",SUMIF('C Report'!$A$100:$A$199,'C Report Grouper'!$D21,'C Report'!O$100:O$199)+SUMIF('C Report'!$A$300:$A$399,'C Report Grouper'!$D21,'C Report'!O$300:O$399),SUMIF('C Report'!$A$100:$A$199,'C Report Grouper'!$D21,'C Report'!O$100:O$199))</f>
        <v>0</v>
      </c>
      <c r="R21" s="104">
        <f>IF($D$4="MAP+ADM Waivers",SUMIF('C Report'!$A$100:$A$199,'C Report Grouper'!$D21,'C Report'!P$100:P$199)+SUMIF('C Report'!$A$300:$A$399,'C Report Grouper'!$D21,'C Report'!P$300:P$399),SUMIF('C Report'!$A$100:$A$199,'C Report Grouper'!$D21,'C Report'!P$100:P$199))</f>
        <v>0</v>
      </c>
      <c r="S21" s="104">
        <f>IF($D$4="MAP+ADM Waivers",SUMIF('C Report'!$A$100:$A$199,'C Report Grouper'!$D21,'C Report'!Q$100:Q$199)+SUMIF('C Report'!$A$300:$A$399,'C Report Grouper'!$D21,'C Report'!Q$300:Q$399),SUMIF('C Report'!$A$100:$A$199,'C Report Grouper'!$D21,'C Report'!Q$100:Q$199))</f>
        <v>0</v>
      </c>
      <c r="T21" s="104">
        <f>IF($D$4="MAP+ADM Waivers",SUMIF('C Report'!$A$100:$A$199,'C Report Grouper'!$D21,'C Report'!R$100:R$199)+SUMIF('C Report'!$A$300:$A$399,'C Report Grouper'!$D21,'C Report'!R$300:R$399),SUMIF('C Report'!$A$100:$A$199,'C Report Grouper'!$D21,'C Report'!R$100:R$199))</f>
        <v>0</v>
      </c>
      <c r="U21" s="104">
        <f>IF($D$4="MAP+ADM Waivers",SUMIF('C Report'!$A$100:$A$199,'C Report Grouper'!$D21,'C Report'!S$100:S$199)+SUMIF('C Report'!$A$300:$A$399,'C Report Grouper'!$D21,'C Report'!S$300:S$399),SUMIF('C Report'!$A$100:$A$199,'C Report Grouper'!$D21,'C Report'!S$100:S$199))</f>
        <v>0</v>
      </c>
      <c r="V21" s="104">
        <f>IF($D$4="MAP+ADM Waivers",SUMIF('C Report'!$A$100:$A$199,'C Report Grouper'!$D21,'C Report'!T$100:T$199)+SUMIF('C Report'!$A$300:$A$399,'C Report Grouper'!$D21,'C Report'!T$300:T$399),SUMIF('C Report'!$A$100:$A$199,'C Report Grouper'!$D21,'C Report'!T$100:T$199))</f>
        <v>0</v>
      </c>
      <c r="W21" s="104">
        <f>IF($D$4="MAP+ADM Waivers",SUMIF('C Report'!$A$100:$A$199,'C Report Grouper'!$D21,'C Report'!U$100:U$199)+SUMIF('C Report'!$A$300:$A$399,'C Report Grouper'!$D21,'C Report'!U$300:U$399),SUMIF('C Report'!$A$100:$A$199,'C Report Grouper'!$D21,'C Report'!U$100:U$199))</f>
        <v>0</v>
      </c>
      <c r="X21" s="104">
        <f>IF($D$4="MAP+ADM Waivers",SUMIF('C Report'!$A$100:$A$199,'C Report Grouper'!$D21,'C Report'!V$100:V$199)+SUMIF('C Report'!$A$300:$A$399,'C Report Grouper'!$D21,'C Report'!V$300:V$399),SUMIF('C Report'!$A$100:$A$199,'C Report Grouper'!$D21,'C Report'!V$100:V$199))</f>
        <v>0</v>
      </c>
      <c r="Y21" s="104">
        <f>IF($D$4="MAP+ADM Waivers",SUMIF('C Report'!$A$100:$A$199,'C Report Grouper'!$D21,'C Report'!W$100:W$199)+SUMIF('C Report'!$A$300:$A$399,'C Report Grouper'!$D21,'C Report'!W$300:W$399),SUMIF('C Report'!$A$100:$A$199,'C Report Grouper'!$D21,'C Report'!W$100:W$199))</f>
        <v>0</v>
      </c>
      <c r="Z21" s="104">
        <f>IF($D$4="MAP+ADM Waivers",SUMIF('C Report'!$A$100:$A$199,'C Report Grouper'!$D21,'C Report'!X$100:X$199)+SUMIF('C Report'!$A$300:$A$399,'C Report Grouper'!$D21,'C Report'!X$300:X$399),SUMIF('C Report'!$A$100:$A$199,'C Report Grouper'!$D21,'C Report'!X$100:X$199))</f>
        <v>0</v>
      </c>
      <c r="AA21" s="104">
        <f>IF($D$4="MAP+ADM Waivers",SUMIF('C Report'!$A$100:$A$199,'C Report Grouper'!$D21,'C Report'!Y$100:Y$199)+SUMIF('C Report'!$A$300:$A$399,'C Report Grouper'!$D21,'C Report'!Y$300:Y$399),SUMIF('C Report'!$A$100:$A$199,'C Report Grouper'!$D21,'C Report'!Y$100:Y$199))</f>
        <v>0</v>
      </c>
      <c r="AB21" s="104">
        <f>IF($D$4="MAP+ADM Waivers",SUMIF('C Report'!$A$100:$A$199,'C Report Grouper'!$D21,'C Report'!Z$100:Z$199)+SUMIF('C Report'!$A$300:$A$399,'C Report Grouper'!$D21,'C Report'!Z$300:Z$399),SUMIF('C Report'!$A$100:$A$199,'C Report Grouper'!$D21,'C Report'!Z$100:Z$199))</f>
        <v>0</v>
      </c>
      <c r="AC21" s="104">
        <f>IF($D$4="MAP+ADM Waivers",SUMIF('C Report'!$A$100:$A$199,'C Report Grouper'!$D21,'C Report'!AA$100:AA$199)+SUMIF('C Report'!$A$300:$A$399,'C Report Grouper'!$D21,'C Report'!AA$300:AA$399),SUMIF('C Report'!$A$100:$A$199,'C Report Grouper'!$D21,'C Report'!AA$100:AA$199))</f>
        <v>0</v>
      </c>
      <c r="AD21" s="104">
        <f>IF($D$4="MAP+ADM Waivers",SUMIF('C Report'!$A$100:$A$199,'C Report Grouper'!$D21,'C Report'!AB$100:AB$199)+SUMIF('C Report'!$A$300:$A$399,'C Report Grouper'!$D21,'C Report'!AB$300:AB$399),SUMIF('C Report'!$A$100:$A$199,'C Report Grouper'!$D21,'C Report'!AB$100:AB$199))</f>
        <v>0</v>
      </c>
      <c r="AE21" s="104">
        <f>IF($D$4="MAP+ADM Waivers",SUMIF('C Report'!$A$100:$A$199,'C Report Grouper'!$D21,'C Report'!AC$100:AC$199)+SUMIF('C Report'!$A$300:$A$399,'C Report Grouper'!$D21,'C Report'!AC$300:AC$399),SUMIF('C Report'!$A$100:$A$199,'C Report Grouper'!$D21,'C Report'!AC$100:AC$199))</f>
        <v>0</v>
      </c>
      <c r="AF21" s="104">
        <f>IF($D$4="MAP+ADM Waivers",SUMIF('C Report'!$A$100:$A$199,'C Report Grouper'!$D21,'C Report'!AD$100:AD$199)+SUMIF('C Report'!$A$300:$A$399,'C Report Grouper'!$D21,'C Report'!AD$300:AD$399),SUMIF('C Report'!$A$100:$A$199,'C Report Grouper'!$D21,'C Report'!AD$100:AD$199))</f>
        <v>0</v>
      </c>
      <c r="AG21" s="104">
        <f>IF($D$4="MAP+ADM Waivers",SUMIF('C Report'!$A$100:$A$199,'C Report Grouper'!$D21,'C Report'!AE$100:AE$199)+SUMIF('C Report'!$A$300:$A$399,'C Report Grouper'!$D21,'C Report'!AE$300:AE$399),SUMIF('C Report'!$A$100:$A$199,'C Report Grouper'!$D21,'C Report'!AE$100:AE$199))</f>
        <v>0</v>
      </c>
      <c r="AH21" s="105">
        <f>IF($D$4="MAP+ADM Waivers",SUMIF('C Report'!$A$100:$A$199,'C Report Grouper'!$D21,'C Report'!AF$100:AF$199)+SUMIF('C Report'!$A$300:$A$399,'C Report Grouper'!$D21,'C Report'!AF$300:AF$399),SUMIF('C Report'!$A$100:$A$199,'C Report Grouper'!$D21,'C Report'!AF$100:AF$199))</f>
        <v>0</v>
      </c>
    </row>
    <row r="22" spans="2:34" ht="12.95" hidden="1" customHeight="1" x14ac:dyDescent="0.2">
      <c r="B22" s="22"/>
      <c r="C22" s="58"/>
      <c r="D22" s="299"/>
      <c r="E22" s="103">
        <f>IF($D$4="MAP+ADM Waivers",SUMIF('C Report'!$A$100:$A$199,'C Report Grouper'!$D22,'C Report'!C$100:C$199)+SUMIF('C Report'!$A$300:$A$399,'C Report Grouper'!$D22,'C Report'!C$300:C$399),SUMIF('C Report'!$A$100:$A$199,'C Report Grouper'!$D22,'C Report'!C$100:C$199))</f>
        <v>0</v>
      </c>
      <c r="F22" s="418">
        <f>IF($D$4="MAP+ADM Waivers",SUMIF('C Report'!$A$100:$A$199,'C Report Grouper'!$D22,'C Report'!D$100:D$199)+SUMIF('C Report'!$A$300:$A$399,'C Report Grouper'!$D22,'C Report'!D$300:D$399),SUMIF('C Report'!$A$100:$A$199,'C Report Grouper'!$D22,'C Report'!D$100:D$199))</f>
        <v>0</v>
      </c>
      <c r="G22" s="418">
        <f>IF($D$4="MAP+ADM Waivers",SUMIF('C Report'!$A$100:$A$199,'C Report Grouper'!$D22,'C Report'!E$100:E$199)+SUMIF('C Report'!$A$300:$A$399,'C Report Grouper'!$D22,'C Report'!E$300:E$399),SUMIF('C Report'!$A$100:$A$199,'C Report Grouper'!$D22,'C Report'!E$100:E$199))</f>
        <v>0</v>
      </c>
      <c r="H22" s="418">
        <f>IF($D$4="MAP+ADM Waivers",SUMIF('C Report'!$A$100:$A$199,'C Report Grouper'!$D22,'C Report'!F$100:F$199)+SUMIF('C Report'!$A$300:$A$399,'C Report Grouper'!$D22,'C Report'!F$300:F$399),SUMIF('C Report'!$A$100:$A$199,'C Report Grouper'!$D22,'C Report'!F$100:F$199))</f>
        <v>0</v>
      </c>
      <c r="I22" s="105">
        <f>IF($D$4="MAP+ADM Waivers",SUMIF('C Report'!$A$100:$A$199,'C Report Grouper'!$D22,'C Report'!G$100:G$199)+SUMIF('C Report'!$A$300:$A$399,'C Report Grouper'!$D22,'C Report'!G$300:G$399),SUMIF('C Report'!$A$100:$A$199,'C Report Grouper'!$D22,'C Report'!G$100:G$199))</f>
        <v>0</v>
      </c>
      <c r="J22" s="104">
        <f>IF($D$4="MAP+ADM Waivers",SUMIF('C Report'!$A$100:$A$199,'C Report Grouper'!$D22,'C Report'!H$100:H$199)+SUMIF('C Report'!$A$300:$A$399,'C Report Grouper'!$D22,'C Report'!H$300:H$399),SUMIF('C Report'!$A$100:$A$199,'C Report Grouper'!$D22,'C Report'!H$100:H$199))</f>
        <v>0</v>
      </c>
      <c r="K22" s="104">
        <f>IF($D$4="MAP+ADM Waivers",SUMIF('C Report'!$A$100:$A$199,'C Report Grouper'!$D22,'C Report'!I$100:I$199)+SUMIF('C Report'!$A$300:$A$399,'C Report Grouper'!$D22,'C Report'!I$300:I$399),SUMIF('C Report'!$A$100:$A$199,'C Report Grouper'!$D22,'C Report'!I$100:I$199))</f>
        <v>0</v>
      </c>
      <c r="L22" s="104">
        <f>IF($D$4="MAP+ADM Waivers",SUMIF('C Report'!$A$100:$A$199,'C Report Grouper'!$D22,'C Report'!J$100:J$199)+SUMIF('C Report'!$A$300:$A$399,'C Report Grouper'!$D22,'C Report'!J$300:J$399),SUMIF('C Report'!$A$100:$A$199,'C Report Grouper'!$D22,'C Report'!J$100:J$199))</f>
        <v>0</v>
      </c>
      <c r="M22" s="104">
        <f>IF($D$4="MAP+ADM Waivers",SUMIF('C Report'!$A$100:$A$199,'C Report Grouper'!$D22,'C Report'!K$100:K$199)+SUMIF('C Report'!$A$300:$A$399,'C Report Grouper'!$D22,'C Report'!K$300:K$399),SUMIF('C Report'!$A$100:$A$199,'C Report Grouper'!$D22,'C Report'!K$100:K$199))</f>
        <v>0</v>
      </c>
      <c r="N22" s="104">
        <f>IF($D$4="MAP+ADM Waivers",SUMIF('C Report'!$A$100:$A$199,'C Report Grouper'!$D22,'C Report'!L$100:L$199)+SUMIF('C Report'!$A$300:$A$399,'C Report Grouper'!$D22,'C Report'!L$300:L$399),SUMIF('C Report'!$A$100:$A$199,'C Report Grouper'!$D22,'C Report'!L$100:L$199))</f>
        <v>0</v>
      </c>
      <c r="O22" s="104">
        <f>IF($D$4="MAP+ADM Waivers",SUMIF('C Report'!$A$100:$A$199,'C Report Grouper'!$D22,'C Report'!M$100:M$199)+SUMIF('C Report'!$A$300:$A$399,'C Report Grouper'!$D22,'C Report'!M$300:M$399),SUMIF('C Report'!$A$100:$A$199,'C Report Grouper'!$D22,'C Report'!M$100:M$199))</f>
        <v>0</v>
      </c>
      <c r="P22" s="104">
        <f>IF($D$4="MAP+ADM Waivers",SUMIF('C Report'!$A$100:$A$199,'C Report Grouper'!$D22,'C Report'!N$100:N$199)+SUMIF('C Report'!$A$300:$A$399,'C Report Grouper'!$D22,'C Report'!N$300:N$399),SUMIF('C Report'!$A$100:$A$199,'C Report Grouper'!$D22,'C Report'!N$100:N$199))</f>
        <v>0</v>
      </c>
      <c r="Q22" s="104">
        <f>IF($D$4="MAP+ADM Waivers",SUMIF('C Report'!$A$100:$A$199,'C Report Grouper'!$D22,'C Report'!O$100:O$199)+SUMIF('C Report'!$A$300:$A$399,'C Report Grouper'!$D22,'C Report'!O$300:O$399),SUMIF('C Report'!$A$100:$A$199,'C Report Grouper'!$D22,'C Report'!O$100:O$199))</f>
        <v>0</v>
      </c>
      <c r="R22" s="104">
        <f>IF($D$4="MAP+ADM Waivers",SUMIF('C Report'!$A$100:$A$199,'C Report Grouper'!$D22,'C Report'!P$100:P$199)+SUMIF('C Report'!$A$300:$A$399,'C Report Grouper'!$D22,'C Report'!P$300:P$399),SUMIF('C Report'!$A$100:$A$199,'C Report Grouper'!$D22,'C Report'!P$100:P$199))</f>
        <v>0</v>
      </c>
      <c r="S22" s="104">
        <f>IF($D$4="MAP+ADM Waivers",SUMIF('C Report'!$A$100:$A$199,'C Report Grouper'!$D22,'C Report'!Q$100:Q$199)+SUMIF('C Report'!$A$300:$A$399,'C Report Grouper'!$D22,'C Report'!Q$300:Q$399),SUMIF('C Report'!$A$100:$A$199,'C Report Grouper'!$D22,'C Report'!Q$100:Q$199))</f>
        <v>0</v>
      </c>
      <c r="T22" s="104">
        <f>IF($D$4="MAP+ADM Waivers",SUMIF('C Report'!$A$100:$A$199,'C Report Grouper'!$D22,'C Report'!R$100:R$199)+SUMIF('C Report'!$A$300:$A$399,'C Report Grouper'!$D22,'C Report'!R$300:R$399),SUMIF('C Report'!$A$100:$A$199,'C Report Grouper'!$D22,'C Report'!R$100:R$199))</f>
        <v>0</v>
      </c>
      <c r="U22" s="104">
        <f>IF($D$4="MAP+ADM Waivers",SUMIF('C Report'!$A$100:$A$199,'C Report Grouper'!$D22,'C Report'!S$100:S$199)+SUMIF('C Report'!$A$300:$A$399,'C Report Grouper'!$D22,'C Report'!S$300:S$399),SUMIF('C Report'!$A$100:$A$199,'C Report Grouper'!$D22,'C Report'!S$100:S$199))</f>
        <v>0</v>
      </c>
      <c r="V22" s="104">
        <f>IF($D$4="MAP+ADM Waivers",SUMIF('C Report'!$A$100:$A$199,'C Report Grouper'!$D22,'C Report'!T$100:T$199)+SUMIF('C Report'!$A$300:$A$399,'C Report Grouper'!$D22,'C Report'!T$300:T$399),SUMIF('C Report'!$A$100:$A$199,'C Report Grouper'!$D22,'C Report'!T$100:T$199))</f>
        <v>0</v>
      </c>
      <c r="W22" s="104">
        <f>IF($D$4="MAP+ADM Waivers",SUMIF('C Report'!$A$100:$A$199,'C Report Grouper'!$D22,'C Report'!U$100:U$199)+SUMIF('C Report'!$A$300:$A$399,'C Report Grouper'!$D22,'C Report'!U$300:U$399),SUMIF('C Report'!$A$100:$A$199,'C Report Grouper'!$D22,'C Report'!U$100:U$199))</f>
        <v>0</v>
      </c>
      <c r="X22" s="104">
        <f>IF($D$4="MAP+ADM Waivers",SUMIF('C Report'!$A$100:$A$199,'C Report Grouper'!$D22,'C Report'!V$100:V$199)+SUMIF('C Report'!$A$300:$A$399,'C Report Grouper'!$D22,'C Report'!V$300:V$399),SUMIF('C Report'!$A$100:$A$199,'C Report Grouper'!$D22,'C Report'!V$100:V$199))</f>
        <v>0</v>
      </c>
      <c r="Y22" s="104">
        <f>IF($D$4="MAP+ADM Waivers",SUMIF('C Report'!$A$100:$A$199,'C Report Grouper'!$D22,'C Report'!W$100:W$199)+SUMIF('C Report'!$A$300:$A$399,'C Report Grouper'!$D22,'C Report'!W$300:W$399),SUMIF('C Report'!$A$100:$A$199,'C Report Grouper'!$D22,'C Report'!W$100:W$199))</f>
        <v>0</v>
      </c>
      <c r="Z22" s="104">
        <f>IF($D$4="MAP+ADM Waivers",SUMIF('C Report'!$A$100:$A$199,'C Report Grouper'!$D22,'C Report'!X$100:X$199)+SUMIF('C Report'!$A$300:$A$399,'C Report Grouper'!$D22,'C Report'!X$300:X$399),SUMIF('C Report'!$A$100:$A$199,'C Report Grouper'!$D22,'C Report'!X$100:X$199))</f>
        <v>0</v>
      </c>
      <c r="AA22" s="104">
        <f>IF($D$4="MAP+ADM Waivers",SUMIF('C Report'!$A$100:$A$199,'C Report Grouper'!$D22,'C Report'!Y$100:Y$199)+SUMIF('C Report'!$A$300:$A$399,'C Report Grouper'!$D22,'C Report'!Y$300:Y$399),SUMIF('C Report'!$A$100:$A$199,'C Report Grouper'!$D22,'C Report'!Y$100:Y$199))</f>
        <v>0</v>
      </c>
      <c r="AB22" s="104">
        <f>IF($D$4="MAP+ADM Waivers",SUMIF('C Report'!$A$100:$A$199,'C Report Grouper'!$D22,'C Report'!Z$100:Z$199)+SUMIF('C Report'!$A$300:$A$399,'C Report Grouper'!$D22,'C Report'!Z$300:Z$399),SUMIF('C Report'!$A$100:$A$199,'C Report Grouper'!$D22,'C Report'!Z$100:Z$199))</f>
        <v>0</v>
      </c>
      <c r="AC22" s="104">
        <f>IF($D$4="MAP+ADM Waivers",SUMIF('C Report'!$A$100:$A$199,'C Report Grouper'!$D22,'C Report'!AA$100:AA$199)+SUMIF('C Report'!$A$300:$A$399,'C Report Grouper'!$D22,'C Report'!AA$300:AA$399),SUMIF('C Report'!$A$100:$A$199,'C Report Grouper'!$D22,'C Report'!AA$100:AA$199))</f>
        <v>0</v>
      </c>
      <c r="AD22" s="104">
        <f>IF($D$4="MAP+ADM Waivers",SUMIF('C Report'!$A$100:$A$199,'C Report Grouper'!$D22,'C Report'!AB$100:AB$199)+SUMIF('C Report'!$A$300:$A$399,'C Report Grouper'!$D22,'C Report'!AB$300:AB$399),SUMIF('C Report'!$A$100:$A$199,'C Report Grouper'!$D22,'C Report'!AB$100:AB$199))</f>
        <v>0</v>
      </c>
      <c r="AE22" s="104">
        <f>IF($D$4="MAP+ADM Waivers",SUMIF('C Report'!$A$100:$A$199,'C Report Grouper'!$D22,'C Report'!AC$100:AC$199)+SUMIF('C Report'!$A$300:$A$399,'C Report Grouper'!$D22,'C Report'!AC$300:AC$399),SUMIF('C Report'!$A$100:$A$199,'C Report Grouper'!$D22,'C Report'!AC$100:AC$199))</f>
        <v>0</v>
      </c>
      <c r="AF22" s="104">
        <f>IF($D$4="MAP+ADM Waivers",SUMIF('C Report'!$A$100:$A$199,'C Report Grouper'!$D22,'C Report'!AD$100:AD$199)+SUMIF('C Report'!$A$300:$A$399,'C Report Grouper'!$D22,'C Report'!AD$300:AD$399),SUMIF('C Report'!$A$100:$A$199,'C Report Grouper'!$D22,'C Report'!AD$100:AD$199))</f>
        <v>0</v>
      </c>
      <c r="AG22" s="104">
        <f>IF($D$4="MAP+ADM Waivers",SUMIF('C Report'!$A$100:$A$199,'C Report Grouper'!$D22,'C Report'!AE$100:AE$199)+SUMIF('C Report'!$A$300:$A$399,'C Report Grouper'!$D22,'C Report'!AE$300:AE$399),SUMIF('C Report'!$A$100:$A$199,'C Report Grouper'!$D22,'C Report'!AE$100:AE$199))</f>
        <v>0</v>
      </c>
      <c r="AH22" s="105">
        <f>IF($D$4="MAP+ADM Waivers",SUMIF('C Report'!$A$100:$A$199,'C Report Grouper'!$D22,'C Report'!AF$100:AF$199)+SUMIF('C Report'!$A$300:$A$399,'C Report Grouper'!$D22,'C Report'!AF$300:AF$399),SUMIF('C Report'!$A$100:$A$199,'C Report Grouper'!$D22,'C Report'!AF$100:AF$199))</f>
        <v>0</v>
      </c>
    </row>
    <row r="23" spans="2:34" ht="12.95" hidden="1" customHeight="1" x14ac:dyDescent="0.2">
      <c r="B23" s="30" t="s">
        <v>44</v>
      </c>
      <c r="C23" s="58"/>
      <c r="D23" s="299"/>
      <c r="E23" s="103">
        <f>IF($D$4="MAP+ADM Waivers",SUMIF('C Report'!$A$100:$A$199,'C Report Grouper'!$D23,'C Report'!C$100:C$199)+SUMIF('C Report'!$A$300:$A$399,'C Report Grouper'!$D23,'C Report'!C$300:C$399),SUMIF('C Report'!$A$100:$A$199,'C Report Grouper'!$D23,'C Report'!C$100:C$199))</f>
        <v>0</v>
      </c>
      <c r="F23" s="418">
        <f>IF($D$4="MAP+ADM Waivers",SUMIF('C Report'!$A$100:$A$199,'C Report Grouper'!$D23,'C Report'!D$100:D$199)+SUMIF('C Report'!$A$300:$A$399,'C Report Grouper'!$D23,'C Report'!D$300:D$399),SUMIF('C Report'!$A$100:$A$199,'C Report Grouper'!$D23,'C Report'!D$100:D$199))</f>
        <v>0</v>
      </c>
      <c r="G23" s="418">
        <f>IF($D$4="MAP+ADM Waivers",SUMIF('C Report'!$A$100:$A$199,'C Report Grouper'!$D23,'C Report'!E$100:E$199)+SUMIF('C Report'!$A$300:$A$399,'C Report Grouper'!$D23,'C Report'!E$300:E$399),SUMIF('C Report'!$A$100:$A$199,'C Report Grouper'!$D23,'C Report'!E$100:E$199))</f>
        <v>0</v>
      </c>
      <c r="H23" s="418">
        <f>IF($D$4="MAP+ADM Waivers",SUMIF('C Report'!$A$100:$A$199,'C Report Grouper'!$D23,'C Report'!F$100:F$199)+SUMIF('C Report'!$A$300:$A$399,'C Report Grouper'!$D23,'C Report'!F$300:F$399),SUMIF('C Report'!$A$100:$A$199,'C Report Grouper'!$D23,'C Report'!F$100:F$199))</f>
        <v>0</v>
      </c>
      <c r="I23" s="105">
        <f>IF($D$4="MAP+ADM Waivers",SUMIF('C Report'!$A$100:$A$199,'C Report Grouper'!$D23,'C Report'!G$100:G$199)+SUMIF('C Report'!$A$300:$A$399,'C Report Grouper'!$D23,'C Report'!G$300:G$399),SUMIF('C Report'!$A$100:$A$199,'C Report Grouper'!$D23,'C Report'!G$100:G$199))</f>
        <v>0</v>
      </c>
      <c r="J23" s="104">
        <f>IF($D$4="MAP+ADM Waivers",SUMIF('C Report'!$A$100:$A$199,'C Report Grouper'!$D23,'C Report'!H$100:H$199)+SUMIF('C Report'!$A$300:$A$399,'C Report Grouper'!$D23,'C Report'!H$300:H$399),SUMIF('C Report'!$A$100:$A$199,'C Report Grouper'!$D23,'C Report'!H$100:H$199))</f>
        <v>0</v>
      </c>
      <c r="K23" s="104">
        <f>IF($D$4="MAP+ADM Waivers",SUMIF('C Report'!$A$100:$A$199,'C Report Grouper'!$D23,'C Report'!I$100:I$199)+SUMIF('C Report'!$A$300:$A$399,'C Report Grouper'!$D23,'C Report'!I$300:I$399),SUMIF('C Report'!$A$100:$A$199,'C Report Grouper'!$D23,'C Report'!I$100:I$199))</f>
        <v>0</v>
      </c>
      <c r="L23" s="104">
        <f>IF($D$4="MAP+ADM Waivers",SUMIF('C Report'!$A$100:$A$199,'C Report Grouper'!$D23,'C Report'!J$100:J$199)+SUMIF('C Report'!$A$300:$A$399,'C Report Grouper'!$D23,'C Report'!J$300:J$399),SUMIF('C Report'!$A$100:$A$199,'C Report Grouper'!$D23,'C Report'!J$100:J$199))</f>
        <v>0</v>
      </c>
      <c r="M23" s="104">
        <f>IF($D$4="MAP+ADM Waivers",SUMIF('C Report'!$A$100:$A$199,'C Report Grouper'!$D23,'C Report'!K$100:K$199)+SUMIF('C Report'!$A$300:$A$399,'C Report Grouper'!$D23,'C Report'!K$300:K$399),SUMIF('C Report'!$A$100:$A$199,'C Report Grouper'!$D23,'C Report'!K$100:K$199))</f>
        <v>0</v>
      </c>
      <c r="N23" s="104">
        <f>IF($D$4="MAP+ADM Waivers",SUMIF('C Report'!$A$100:$A$199,'C Report Grouper'!$D23,'C Report'!L$100:L$199)+SUMIF('C Report'!$A$300:$A$399,'C Report Grouper'!$D23,'C Report'!L$300:L$399),SUMIF('C Report'!$A$100:$A$199,'C Report Grouper'!$D23,'C Report'!L$100:L$199))</f>
        <v>0</v>
      </c>
      <c r="O23" s="104">
        <f>IF($D$4="MAP+ADM Waivers",SUMIF('C Report'!$A$100:$A$199,'C Report Grouper'!$D23,'C Report'!M$100:M$199)+SUMIF('C Report'!$A$300:$A$399,'C Report Grouper'!$D23,'C Report'!M$300:M$399),SUMIF('C Report'!$A$100:$A$199,'C Report Grouper'!$D23,'C Report'!M$100:M$199))</f>
        <v>0</v>
      </c>
      <c r="P23" s="104">
        <f>IF($D$4="MAP+ADM Waivers",SUMIF('C Report'!$A$100:$A$199,'C Report Grouper'!$D23,'C Report'!N$100:N$199)+SUMIF('C Report'!$A$300:$A$399,'C Report Grouper'!$D23,'C Report'!N$300:N$399),SUMIF('C Report'!$A$100:$A$199,'C Report Grouper'!$D23,'C Report'!N$100:N$199))</f>
        <v>0</v>
      </c>
      <c r="Q23" s="104">
        <f>IF($D$4="MAP+ADM Waivers",SUMIF('C Report'!$A$100:$A$199,'C Report Grouper'!$D23,'C Report'!O$100:O$199)+SUMIF('C Report'!$A$300:$A$399,'C Report Grouper'!$D23,'C Report'!O$300:O$399),SUMIF('C Report'!$A$100:$A$199,'C Report Grouper'!$D23,'C Report'!O$100:O$199))</f>
        <v>0</v>
      </c>
      <c r="R23" s="104">
        <f>IF($D$4="MAP+ADM Waivers",SUMIF('C Report'!$A$100:$A$199,'C Report Grouper'!$D23,'C Report'!P$100:P$199)+SUMIF('C Report'!$A$300:$A$399,'C Report Grouper'!$D23,'C Report'!P$300:P$399),SUMIF('C Report'!$A$100:$A$199,'C Report Grouper'!$D23,'C Report'!P$100:P$199))</f>
        <v>0</v>
      </c>
      <c r="S23" s="104">
        <f>IF($D$4="MAP+ADM Waivers",SUMIF('C Report'!$A$100:$A$199,'C Report Grouper'!$D23,'C Report'!Q$100:Q$199)+SUMIF('C Report'!$A$300:$A$399,'C Report Grouper'!$D23,'C Report'!Q$300:Q$399),SUMIF('C Report'!$A$100:$A$199,'C Report Grouper'!$D23,'C Report'!Q$100:Q$199))</f>
        <v>0</v>
      </c>
      <c r="T23" s="104">
        <f>IF($D$4="MAP+ADM Waivers",SUMIF('C Report'!$A$100:$A$199,'C Report Grouper'!$D23,'C Report'!R$100:R$199)+SUMIF('C Report'!$A$300:$A$399,'C Report Grouper'!$D23,'C Report'!R$300:R$399),SUMIF('C Report'!$A$100:$A$199,'C Report Grouper'!$D23,'C Report'!R$100:R$199))</f>
        <v>0</v>
      </c>
      <c r="U23" s="104">
        <f>IF($D$4="MAP+ADM Waivers",SUMIF('C Report'!$A$100:$A$199,'C Report Grouper'!$D23,'C Report'!S$100:S$199)+SUMIF('C Report'!$A$300:$A$399,'C Report Grouper'!$D23,'C Report'!S$300:S$399),SUMIF('C Report'!$A$100:$A$199,'C Report Grouper'!$D23,'C Report'!S$100:S$199))</f>
        <v>0</v>
      </c>
      <c r="V23" s="104">
        <f>IF($D$4="MAP+ADM Waivers",SUMIF('C Report'!$A$100:$A$199,'C Report Grouper'!$D23,'C Report'!T$100:T$199)+SUMIF('C Report'!$A$300:$A$399,'C Report Grouper'!$D23,'C Report'!T$300:T$399),SUMIF('C Report'!$A$100:$A$199,'C Report Grouper'!$D23,'C Report'!T$100:T$199))</f>
        <v>0</v>
      </c>
      <c r="W23" s="104">
        <f>IF($D$4="MAP+ADM Waivers",SUMIF('C Report'!$A$100:$A$199,'C Report Grouper'!$D23,'C Report'!U$100:U$199)+SUMIF('C Report'!$A$300:$A$399,'C Report Grouper'!$D23,'C Report'!U$300:U$399),SUMIF('C Report'!$A$100:$A$199,'C Report Grouper'!$D23,'C Report'!U$100:U$199))</f>
        <v>0</v>
      </c>
      <c r="X23" s="104">
        <f>IF($D$4="MAP+ADM Waivers",SUMIF('C Report'!$A$100:$A$199,'C Report Grouper'!$D23,'C Report'!V$100:V$199)+SUMIF('C Report'!$A$300:$A$399,'C Report Grouper'!$D23,'C Report'!V$300:V$399),SUMIF('C Report'!$A$100:$A$199,'C Report Grouper'!$D23,'C Report'!V$100:V$199))</f>
        <v>0</v>
      </c>
      <c r="Y23" s="104">
        <f>IF($D$4="MAP+ADM Waivers",SUMIF('C Report'!$A$100:$A$199,'C Report Grouper'!$D23,'C Report'!W$100:W$199)+SUMIF('C Report'!$A$300:$A$399,'C Report Grouper'!$D23,'C Report'!W$300:W$399),SUMIF('C Report'!$A$100:$A$199,'C Report Grouper'!$D23,'C Report'!W$100:W$199))</f>
        <v>0</v>
      </c>
      <c r="Z23" s="104">
        <f>IF($D$4="MAP+ADM Waivers",SUMIF('C Report'!$A$100:$A$199,'C Report Grouper'!$D23,'C Report'!X$100:X$199)+SUMIF('C Report'!$A$300:$A$399,'C Report Grouper'!$D23,'C Report'!X$300:X$399),SUMIF('C Report'!$A$100:$A$199,'C Report Grouper'!$D23,'C Report'!X$100:X$199))</f>
        <v>0</v>
      </c>
      <c r="AA23" s="104">
        <f>IF($D$4="MAP+ADM Waivers",SUMIF('C Report'!$A$100:$A$199,'C Report Grouper'!$D23,'C Report'!Y$100:Y$199)+SUMIF('C Report'!$A$300:$A$399,'C Report Grouper'!$D23,'C Report'!Y$300:Y$399),SUMIF('C Report'!$A$100:$A$199,'C Report Grouper'!$D23,'C Report'!Y$100:Y$199))</f>
        <v>0</v>
      </c>
      <c r="AB23" s="104">
        <f>IF($D$4="MAP+ADM Waivers",SUMIF('C Report'!$A$100:$A$199,'C Report Grouper'!$D23,'C Report'!Z$100:Z$199)+SUMIF('C Report'!$A$300:$A$399,'C Report Grouper'!$D23,'C Report'!Z$300:Z$399),SUMIF('C Report'!$A$100:$A$199,'C Report Grouper'!$D23,'C Report'!Z$100:Z$199))</f>
        <v>0</v>
      </c>
      <c r="AC23" s="104">
        <f>IF($D$4="MAP+ADM Waivers",SUMIF('C Report'!$A$100:$A$199,'C Report Grouper'!$D23,'C Report'!AA$100:AA$199)+SUMIF('C Report'!$A$300:$A$399,'C Report Grouper'!$D23,'C Report'!AA$300:AA$399),SUMIF('C Report'!$A$100:$A$199,'C Report Grouper'!$D23,'C Report'!AA$100:AA$199))</f>
        <v>0</v>
      </c>
      <c r="AD23" s="104">
        <f>IF($D$4="MAP+ADM Waivers",SUMIF('C Report'!$A$100:$A$199,'C Report Grouper'!$D23,'C Report'!AB$100:AB$199)+SUMIF('C Report'!$A$300:$A$399,'C Report Grouper'!$D23,'C Report'!AB$300:AB$399),SUMIF('C Report'!$A$100:$A$199,'C Report Grouper'!$D23,'C Report'!AB$100:AB$199))</f>
        <v>0</v>
      </c>
      <c r="AE23" s="104">
        <f>IF($D$4="MAP+ADM Waivers",SUMIF('C Report'!$A$100:$A$199,'C Report Grouper'!$D23,'C Report'!AC$100:AC$199)+SUMIF('C Report'!$A$300:$A$399,'C Report Grouper'!$D23,'C Report'!AC$300:AC$399),SUMIF('C Report'!$A$100:$A$199,'C Report Grouper'!$D23,'C Report'!AC$100:AC$199))</f>
        <v>0</v>
      </c>
      <c r="AF23" s="104">
        <f>IF($D$4="MAP+ADM Waivers",SUMIF('C Report'!$A$100:$A$199,'C Report Grouper'!$D23,'C Report'!AD$100:AD$199)+SUMIF('C Report'!$A$300:$A$399,'C Report Grouper'!$D23,'C Report'!AD$300:AD$399),SUMIF('C Report'!$A$100:$A$199,'C Report Grouper'!$D23,'C Report'!AD$100:AD$199))</f>
        <v>0</v>
      </c>
      <c r="AG23" s="104">
        <f>IF($D$4="MAP+ADM Waivers",SUMIF('C Report'!$A$100:$A$199,'C Report Grouper'!$D23,'C Report'!AE$100:AE$199)+SUMIF('C Report'!$A$300:$A$399,'C Report Grouper'!$D23,'C Report'!AE$300:AE$399),SUMIF('C Report'!$A$100:$A$199,'C Report Grouper'!$D23,'C Report'!AE$100:AE$199))</f>
        <v>0</v>
      </c>
      <c r="AH23" s="105">
        <f>IF($D$4="MAP+ADM Waivers",SUMIF('C Report'!$A$100:$A$199,'C Report Grouper'!$D23,'C Report'!AF$100:AF$199)+SUMIF('C Report'!$A$300:$A$399,'C Report Grouper'!$D23,'C Report'!AF$300:AF$399),SUMIF('C Report'!$A$100:$A$199,'C Report Grouper'!$D23,'C Report'!AF$100:AF$199))</f>
        <v>0</v>
      </c>
    </row>
    <row r="24" spans="2:34" ht="12.95" hidden="1" customHeight="1" x14ac:dyDescent="0.2">
      <c r="B24" s="22" t="str">
        <f>IFERROR(VLOOKUP(C24,'MEG Def'!$A$35:$B$40,2),"")</f>
        <v/>
      </c>
      <c r="C24" s="57"/>
      <c r="D24" s="299"/>
      <c r="E24" s="103">
        <f>IF($D$4="MAP+ADM Waivers",SUMIF('C Report'!$A$100:$A$199,'C Report Grouper'!$D24,'C Report'!C$100:C$199)+SUMIF('C Report'!$A$300:$A$399,'C Report Grouper'!$D24,'C Report'!C$300:C$399),SUMIF('C Report'!$A$100:$A$199,'C Report Grouper'!$D24,'C Report'!C$100:C$199))</f>
        <v>0</v>
      </c>
      <c r="F24" s="418">
        <f>IF($D$4="MAP+ADM Waivers",SUMIF('C Report'!$A$100:$A$199,'C Report Grouper'!$D24,'C Report'!D$100:D$199)+SUMIF('C Report'!$A$300:$A$399,'C Report Grouper'!$D24,'C Report'!D$300:D$399),SUMIF('C Report'!$A$100:$A$199,'C Report Grouper'!$D24,'C Report'!D$100:D$199))</f>
        <v>0</v>
      </c>
      <c r="G24" s="418">
        <f>IF($D$4="MAP+ADM Waivers",SUMIF('C Report'!$A$100:$A$199,'C Report Grouper'!$D24,'C Report'!E$100:E$199)+SUMIF('C Report'!$A$300:$A$399,'C Report Grouper'!$D24,'C Report'!E$300:E$399),SUMIF('C Report'!$A$100:$A$199,'C Report Grouper'!$D24,'C Report'!E$100:E$199))</f>
        <v>0</v>
      </c>
      <c r="H24" s="418">
        <f>IF($D$4="MAP+ADM Waivers",SUMIF('C Report'!$A$100:$A$199,'C Report Grouper'!$D24,'C Report'!F$100:F$199)+SUMIF('C Report'!$A$300:$A$399,'C Report Grouper'!$D24,'C Report'!F$300:F$399),SUMIF('C Report'!$A$100:$A$199,'C Report Grouper'!$D24,'C Report'!F$100:F$199))</f>
        <v>0</v>
      </c>
      <c r="I24" s="105">
        <f>IF($D$4="MAP+ADM Waivers",SUMIF('C Report'!$A$100:$A$199,'C Report Grouper'!$D24,'C Report'!G$100:G$199)+SUMIF('C Report'!$A$300:$A$399,'C Report Grouper'!$D24,'C Report'!G$300:G$399),SUMIF('C Report'!$A$100:$A$199,'C Report Grouper'!$D24,'C Report'!G$100:G$199))</f>
        <v>0</v>
      </c>
      <c r="J24" s="104">
        <f>IF($D$4="MAP+ADM Waivers",SUMIF('C Report'!$A$100:$A$199,'C Report Grouper'!$D24,'C Report'!H$100:H$199)+SUMIF('C Report'!$A$300:$A$399,'C Report Grouper'!$D24,'C Report'!H$300:H$399),SUMIF('C Report'!$A$100:$A$199,'C Report Grouper'!$D24,'C Report'!H$100:H$199))</f>
        <v>0</v>
      </c>
      <c r="K24" s="104">
        <f>IF($D$4="MAP+ADM Waivers",SUMIF('C Report'!$A$100:$A$199,'C Report Grouper'!$D24,'C Report'!I$100:I$199)+SUMIF('C Report'!$A$300:$A$399,'C Report Grouper'!$D24,'C Report'!I$300:I$399),SUMIF('C Report'!$A$100:$A$199,'C Report Grouper'!$D24,'C Report'!I$100:I$199))</f>
        <v>0</v>
      </c>
      <c r="L24" s="104">
        <f>IF($D$4="MAP+ADM Waivers",SUMIF('C Report'!$A$100:$A$199,'C Report Grouper'!$D24,'C Report'!J$100:J$199)+SUMIF('C Report'!$A$300:$A$399,'C Report Grouper'!$D24,'C Report'!J$300:J$399),SUMIF('C Report'!$A$100:$A$199,'C Report Grouper'!$D24,'C Report'!J$100:J$199))</f>
        <v>0</v>
      </c>
      <c r="M24" s="104">
        <f>IF($D$4="MAP+ADM Waivers",SUMIF('C Report'!$A$100:$A$199,'C Report Grouper'!$D24,'C Report'!K$100:K$199)+SUMIF('C Report'!$A$300:$A$399,'C Report Grouper'!$D24,'C Report'!K$300:K$399),SUMIF('C Report'!$A$100:$A$199,'C Report Grouper'!$D24,'C Report'!K$100:K$199))</f>
        <v>0</v>
      </c>
      <c r="N24" s="104">
        <f>IF($D$4="MAP+ADM Waivers",SUMIF('C Report'!$A$100:$A$199,'C Report Grouper'!$D24,'C Report'!L$100:L$199)+SUMIF('C Report'!$A$300:$A$399,'C Report Grouper'!$D24,'C Report'!L$300:L$399),SUMIF('C Report'!$A$100:$A$199,'C Report Grouper'!$D24,'C Report'!L$100:L$199))</f>
        <v>0</v>
      </c>
      <c r="O24" s="104">
        <f>IF($D$4="MAP+ADM Waivers",SUMIF('C Report'!$A$100:$A$199,'C Report Grouper'!$D24,'C Report'!M$100:M$199)+SUMIF('C Report'!$A$300:$A$399,'C Report Grouper'!$D24,'C Report'!M$300:M$399),SUMIF('C Report'!$A$100:$A$199,'C Report Grouper'!$D24,'C Report'!M$100:M$199))</f>
        <v>0</v>
      </c>
      <c r="P24" s="104">
        <f>IF($D$4="MAP+ADM Waivers",SUMIF('C Report'!$A$100:$A$199,'C Report Grouper'!$D24,'C Report'!N$100:N$199)+SUMIF('C Report'!$A$300:$A$399,'C Report Grouper'!$D24,'C Report'!N$300:N$399),SUMIF('C Report'!$A$100:$A$199,'C Report Grouper'!$D24,'C Report'!N$100:N$199))</f>
        <v>0</v>
      </c>
      <c r="Q24" s="104">
        <f>IF($D$4="MAP+ADM Waivers",SUMIF('C Report'!$A$100:$A$199,'C Report Grouper'!$D24,'C Report'!O$100:O$199)+SUMIF('C Report'!$A$300:$A$399,'C Report Grouper'!$D24,'C Report'!O$300:O$399),SUMIF('C Report'!$A$100:$A$199,'C Report Grouper'!$D24,'C Report'!O$100:O$199))</f>
        <v>0</v>
      </c>
      <c r="R24" s="104">
        <f>IF($D$4="MAP+ADM Waivers",SUMIF('C Report'!$A$100:$A$199,'C Report Grouper'!$D24,'C Report'!P$100:P$199)+SUMIF('C Report'!$A$300:$A$399,'C Report Grouper'!$D24,'C Report'!P$300:P$399),SUMIF('C Report'!$A$100:$A$199,'C Report Grouper'!$D24,'C Report'!P$100:P$199))</f>
        <v>0</v>
      </c>
      <c r="S24" s="104">
        <f>IF($D$4="MAP+ADM Waivers",SUMIF('C Report'!$A$100:$A$199,'C Report Grouper'!$D24,'C Report'!Q$100:Q$199)+SUMIF('C Report'!$A$300:$A$399,'C Report Grouper'!$D24,'C Report'!Q$300:Q$399),SUMIF('C Report'!$A$100:$A$199,'C Report Grouper'!$D24,'C Report'!Q$100:Q$199))</f>
        <v>0</v>
      </c>
      <c r="T24" s="104">
        <f>IF($D$4="MAP+ADM Waivers",SUMIF('C Report'!$A$100:$A$199,'C Report Grouper'!$D24,'C Report'!R$100:R$199)+SUMIF('C Report'!$A$300:$A$399,'C Report Grouper'!$D24,'C Report'!R$300:R$399),SUMIF('C Report'!$A$100:$A$199,'C Report Grouper'!$D24,'C Report'!R$100:R$199))</f>
        <v>0</v>
      </c>
      <c r="U24" s="104">
        <f>IF($D$4="MAP+ADM Waivers",SUMIF('C Report'!$A$100:$A$199,'C Report Grouper'!$D24,'C Report'!S$100:S$199)+SUMIF('C Report'!$A$300:$A$399,'C Report Grouper'!$D24,'C Report'!S$300:S$399),SUMIF('C Report'!$A$100:$A$199,'C Report Grouper'!$D24,'C Report'!S$100:S$199))</f>
        <v>0</v>
      </c>
      <c r="V24" s="104">
        <f>IF($D$4="MAP+ADM Waivers",SUMIF('C Report'!$A$100:$A$199,'C Report Grouper'!$D24,'C Report'!T$100:T$199)+SUMIF('C Report'!$A$300:$A$399,'C Report Grouper'!$D24,'C Report'!T$300:T$399),SUMIF('C Report'!$A$100:$A$199,'C Report Grouper'!$D24,'C Report'!T$100:T$199))</f>
        <v>0</v>
      </c>
      <c r="W24" s="104">
        <f>IF($D$4="MAP+ADM Waivers",SUMIF('C Report'!$A$100:$A$199,'C Report Grouper'!$D24,'C Report'!U$100:U$199)+SUMIF('C Report'!$A$300:$A$399,'C Report Grouper'!$D24,'C Report'!U$300:U$399),SUMIF('C Report'!$A$100:$A$199,'C Report Grouper'!$D24,'C Report'!U$100:U$199))</f>
        <v>0</v>
      </c>
      <c r="X24" s="104">
        <f>IF($D$4="MAP+ADM Waivers",SUMIF('C Report'!$A$100:$A$199,'C Report Grouper'!$D24,'C Report'!V$100:V$199)+SUMIF('C Report'!$A$300:$A$399,'C Report Grouper'!$D24,'C Report'!V$300:V$399),SUMIF('C Report'!$A$100:$A$199,'C Report Grouper'!$D24,'C Report'!V$100:V$199))</f>
        <v>0</v>
      </c>
      <c r="Y24" s="104">
        <f>IF($D$4="MAP+ADM Waivers",SUMIF('C Report'!$A$100:$A$199,'C Report Grouper'!$D24,'C Report'!W$100:W$199)+SUMIF('C Report'!$A$300:$A$399,'C Report Grouper'!$D24,'C Report'!W$300:W$399),SUMIF('C Report'!$A$100:$A$199,'C Report Grouper'!$D24,'C Report'!W$100:W$199))</f>
        <v>0</v>
      </c>
      <c r="Z24" s="104">
        <f>IF($D$4="MAP+ADM Waivers",SUMIF('C Report'!$A$100:$A$199,'C Report Grouper'!$D24,'C Report'!X$100:X$199)+SUMIF('C Report'!$A$300:$A$399,'C Report Grouper'!$D24,'C Report'!X$300:X$399),SUMIF('C Report'!$A$100:$A$199,'C Report Grouper'!$D24,'C Report'!X$100:X$199))</f>
        <v>0</v>
      </c>
      <c r="AA24" s="104">
        <f>IF($D$4="MAP+ADM Waivers",SUMIF('C Report'!$A$100:$A$199,'C Report Grouper'!$D24,'C Report'!Y$100:Y$199)+SUMIF('C Report'!$A$300:$A$399,'C Report Grouper'!$D24,'C Report'!Y$300:Y$399),SUMIF('C Report'!$A$100:$A$199,'C Report Grouper'!$D24,'C Report'!Y$100:Y$199))</f>
        <v>0</v>
      </c>
      <c r="AB24" s="104">
        <f>IF($D$4="MAP+ADM Waivers",SUMIF('C Report'!$A$100:$A$199,'C Report Grouper'!$D24,'C Report'!Z$100:Z$199)+SUMIF('C Report'!$A$300:$A$399,'C Report Grouper'!$D24,'C Report'!Z$300:Z$399),SUMIF('C Report'!$A$100:$A$199,'C Report Grouper'!$D24,'C Report'!Z$100:Z$199))</f>
        <v>0</v>
      </c>
      <c r="AC24" s="104">
        <f>IF($D$4="MAP+ADM Waivers",SUMIF('C Report'!$A$100:$A$199,'C Report Grouper'!$D24,'C Report'!AA$100:AA$199)+SUMIF('C Report'!$A$300:$A$399,'C Report Grouper'!$D24,'C Report'!AA$300:AA$399),SUMIF('C Report'!$A$100:$A$199,'C Report Grouper'!$D24,'C Report'!AA$100:AA$199))</f>
        <v>0</v>
      </c>
      <c r="AD24" s="104">
        <f>IF($D$4="MAP+ADM Waivers",SUMIF('C Report'!$A$100:$A$199,'C Report Grouper'!$D24,'C Report'!AB$100:AB$199)+SUMIF('C Report'!$A$300:$A$399,'C Report Grouper'!$D24,'C Report'!AB$300:AB$399),SUMIF('C Report'!$A$100:$A$199,'C Report Grouper'!$D24,'C Report'!AB$100:AB$199))</f>
        <v>0</v>
      </c>
      <c r="AE24" s="104">
        <f>IF($D$4="MAP+ADM Waivers",SUMIF('C Report'!$A$100:$A$199,'C Report Grouper'!$D24,'C Report'!AC$100:AC$199)+SUMIF('C Report'!$A$300:$A$399,'C Report Grouper'!$D24,'C Report'!AC$300:AC$399),SUMIF('C Report'!$A$100:$A$199,'C Report Grouper'!$D24,'C Report'!AC$100:AC$199))</f>
        <v>0</v>
      </c>
      <c r="AF24" s="104">
        <f>IF($D$4="MAP+ADM Waivers",SUMIF('C Report'!$A$100:$A$199,'C Report Grouper'!$D24,'C Report'!AD$100:AD$199)+SUMIF('C Report'!$A$300:$A$399,'C Report Grouper'!$D24,'C Report'!AD$300:AD$399),SUMIF('C Report'!$A$100:$A$199,'C Report Grouper'!$D24,'C Report'!AD$100:AD$199))</f>
        <v>0</v>
      </c>
      <c r="AG24" s="104">
        <f>IF($D$4="MAP+ADM Waivers",SUMIF('C Report'!$A$100:$A$199,'C Report Grouper'!$D24,'C Report'!AE$100:AE$199)+SUMIF('C Report'!$A$300:$A$399,'C Report Grouper'!$D24,'C Report'!AE$300:AE$399),SUMIF('C Report'!$A$100:$A$199,'C Report Grouper'!$D24,'C Report'!AE$100:AE$199))</f>
        <v>0</v>
      </c>
      <c r="AH24" s="105">
        <f>IF($D$4="MAP+ADM Waivers",SUMIF('C Report'!$A$100:$A$199,'C Report Grouper'!$D24,'C Report'!AF$100:AF$199)+SUMIF('C Report'!$A$300:$A$399,'C Report Grouper'!$D24,'C Report'!AF$300:AF$399),SUMIF('C Report'!$A$100:$A$199,'C Report Grouper'!$D24,'C Report'!AF$100:AF$199))</f>
        <v>0</v>
      </c>
    </row>
    <row r="25" spans="2:34" ht="12.95" hidden="1" customHeight="1" x14ac:dyDescent="0.2">
      <c r="B25" s="22" t="str">
        <f>IFERROR(VLOOKUP(C25,'MEG Def'!$A$35:$B$40,2),"")</f>
        <v/>
      </c>
      <c r="C25" s="57"/>
      <c r="D25" s="299"/>
      <c r="E25" s="103">
        <f>IF($D$4="MAP+ADM Waivers",SUMIF('C Report'!$A$100:$A$199,'C Report Grouper'!$D25,'C Report'!C$100:C$199)+SUMIF('C Report'!$A$300:$A$399,'C Report Grouper'!$D25,'C Report'!C$300:C$399),SUMIF('C Report'!$A$100:$A$199,'C Report Grouper'!$D25,'C Report'!C$100:C$199))</f>
        <v>0</v>
      </c>
      <c r="F25" s="418">
        <f>IF($D$4="MAP+ADM Waivers",SUMIF('C Report'!$A$100:$A$199,'C Report Grouper'!$D25,'C Report'!D$100:D$199)+SUMIF('C Report'!$A$300:$A$399,'C Report Grouper'!$D25,'C Report'!D$300:D$399),SUMIF('C Report'!$A$100:$A$199,'C Report Grouper'!$D25,'C Report'!D$100:D$199))</f>
        <v>0</v>
      </c>
      <c r="G25" s="418">
        <f>IF($D$4="MAP+ADM Waivers",SUMIF('C Report'!$A$100:$A$199,'C Report Grouper'!$D25,'C Report'!E$100:E$199)+SUMIF('C Report'!$A$300:$A$399,'C Report Grouper'!$D25,'C Report'!E$300:E$399),SUMIF('C Report'!$A$100:$A$199,'C Report Grouper'!$D25,'C Report'!E$100:E$199))</f>
        <v>0</v>
      </c>
      <c r="H25" s="418">
        <f>IF($D$4="MAP+ADM Waivers",SUMIF('C Report'!$A$100:$A$199,'C Report Grouper'!$D25,'C Report'!F$100:F$199)+SUMIF('C Report'!$A$300:$A$399,'C Report Grouper'!$D25,'C Report'!F$300:F$399),SUMIF('C Report'!$A$100:$A$199,'C Report Grouper'!$D25,'C Report'!F$100:F$199))</f>
        <v>0</v>
      </c>
      <c r="I25" s="105">
        <f>IF($D$4="MAP+ADM Waivers",SUMIF('C Report'!$A$100:$A$199,'C Report Grouper'!$D25,'C Report'!G$100:G$199)+SUMIF('C Report'!$A$300:$A$399,'C Report Grouper'!$D25,'C Report'!G$300:G$399),SUMIF('C Report'!$A$100:$A$199,'C Report Grouper'!$D25,'C Report'!G$100:G$199))</f>
        <v>0</v>
      </c>
      <c r="J25" s="104">
        <f>IF($D$4="MAP+ADM Waivers",SUMIF('C Report'!$A$100:$A$199,'C Report Grouper'!$D25,'C Report'!H$100:H$199)+SUMIF('C Report'!$A$300:$A$399,'C Report Grouper'!$D25,'C Report'!H$300:H$399),SUMIF('C Report'!$A$100:$A$199,'C Report Grouper'!$D25,'C Report'!H$100:H$199))</f>
        <v>0</v>
      </c>
      <c r="K25" s="104">
        <f>IF($D$4="MAP+ADM Waivers",SUMIF('C Report'!$A$100:$A$199,'C Report Grouper'!$D25,'C Report'!I$100:I$199)+SUMIF('C Report'!$A$300:$A$399,'C Report Grouper'!$D25,'C Report'!I$300:I$399),SUMIF('C Report'!$A$100:$A$199,'C Report Grouper'!$D25,'C Report'!I$100:I$199))</f>
        <v>0</v>
      </c>
      <c r="L25" s="104">
        <f>IF($D$4="MAP+ADM Waivers",SUMIF('C Report'!$A$100:$A$199,'C Report Grouper'!$D25,'C Report'!J$100:J$199)+SUMIF('C Report'!$A$300:$A$399,'C Report Grouper'!$D25,'C Report'!J$300:J$399),SUMIF('C Report'!$A$100:$A$199,'C Report Grouper'!$D25,'C Report'!J$100:J$199))</f>
        <v>0</v>
      </c>
      <c r="M25" s="104">
        <f>IF($D$4="MAP+ADM Waivers",SUMIF('C Report'!$A$100:$A$199,'C Report Grouper'!$D25,'C Report'!K$100:K$199)+SUMIF('C Report'!$A$300:$A$399,'C Report Grouper'!$D25,'C Report'!K$300:K$399),SUMIF('C Report'!$A$100:$A$199,'C Report Grouper'!$D25,'C Report'!K$100:K$199))</f>
        <v>0</v>
      </c>
      <c r="N25" s="104">
        <f>IF($D$4="MAP+ADM Waivers",SUMIF('C Report'!$A$100:$A$199,'C Report Grouper'!$D25,'C Report'!L$100:L$199)+SUMIF('C Report'!$A$300:$A$399,'C Report Grouper'!$D25,'C Report'!L$300:L$399),SUMIF('C Report'!$A$100:$A$199,'C Report Grouper'!$D25,'C Report'!L$100:L$199))</f>
        <v>0</v>
      </c>
      <c r="O25" s="104">
        <f>IF($D$4="MAP+ADM Waivers",SUMIF('C Report'!$A$100:$A$199,'C Report Grouper'!$D25,'C Report'!M$100:M$199)+SUMIF('C Report'!$A$300:$A$399,'C Report Grouper'!$D25,'C Report'!M$300:M$399),SUMIF('C Report'!$A$100:$A$199,'C Report Grouper'!$D25,'C Report'!M$100:M$199))</f>
        <v>0</v>
      </c>
      <c r="P25" s="104">
        <f>IF($D$4="MAP+ADM Waivers",SUMIF('C Report'!$A$100:$A$199,'C Report Grouper'!$D25,'C Report'!N$100:N$199)+SUMIF('C Report'!$A$300:$A$399,'C Report Grouper'!$D25,'C Report'!N$300:N$399),SUMIF('C Report'!$A$100:$A$199,'C Report Grouper'!$D25,'C Report'!N$100:N$199))</f>
        <v>0</v>
      </c>
      <c r="Q25" s="104">
        <f>IF($D$4="MAP+ADM Waivers",SUMIF('C Report'!$A$100:$A$199,'C Report Grouper'!$D25,'C Report'!O$100:O$199)+SUMIF('C Report'!$A$300:$A$399,'C Report Grouper'!$D25,'C Report'!O$300:O$399),SUMIF('C Report'!$A$100:$A$199,'C Report Grouper'!$D25,'C Report'!O$100:O$199))</f>
        <v>0</v>
      </c>
      <c r="R25" s="104">
        <f>IF($D$4="MAP+ADM Waivers",SUMIF('C Report'!$A$100:$A$199,'C Report Grouper'!$D25,'C Report'!P$100:P$199)+SUMIF('C Report'!$A$300:$A$399,'C Report Grouper'!$D25,'C Report'!P$300:P$399),SUMIF('C Report'!$A$100:$A$199,'C Report Grouper'!$D25,'C Report'!P$100:P$199))</f>
        <v>0</v>
      </c>
      <c r="S25" s="104">
        <f>IF($D$4="MAP+ADM Waivers",SUMIF('C Report'!$A$100:$A$199,'C Report Grouper'!$D25,'C Report'!Q$100:Q$199)+SUMIF('C Report'!$A$300:$A$399,'C Report Grouper'!$D25,'C Report'!Q$300:Q$399),SUMIF('C Report'!$A$100:$A$199,'C Report Grouper'!$D25,'C Report'!Q$100:Q$199))</f>
        <v>0</v>
      </c>
      <c r="T25" s="104">
        <f>IF($D$4="MAP+ADM Waivers",SUMIF('C Report'!$A$100:$A$199,'C Report Grouper'!$D25,'C Report'!R$100:R$199)+SUMIF('C Report'!$A$300:$A$399,'C Report Grouper'!$D25,'C Report'!R$300:R$399),SUMIF('C Report'!$A$100:$A$199,'C Report Grouper'!$D25,'C Report'!R$100:R$199))</f>
        <v>0</v>
      </c>
      <c r="U25" s="104">
        <f>IF($D$4="MAP+ADM Waivers",SUMIF('C Report'!$A$100:$A$199,'C Report Grouper'!$D25,'C Report'!S$100:S$199)+SUMIF('C Report'!$A$300:$A$399,'C Report Grouper'!$D25,'C Report'!S$300:S$399),SUMIF('C Report'!$A$100:$A$199,'C Report Grouper'!$D25,'C Report'!S$100:S$199))</f>
        <v>0</v>
      </c>
      <c r="V25" s="104">
        <f>IF($D$4="MAP+ADM Waivers",SUMIF('C Report'!$A$100:$A$199,'C Report Grouper'!$D25,'C Report'!T$100:T$199)+SUMIF('C Report'!$A$300:$A$399,'C Report Grouper'!$D25,'C Report'!T$300:T$399),SUMIF('C Report'!$A$100:$A$199,'C Report Grouper'!$D25,'C Report'!T$100:T$199))</f>
        <v>0</v>
      </c>
      <c r="W25" s="104">
        <f>IF($D$4="MAP+ADM Waivers",SUMIF('C Report'!$A$100:$A$199,'C Report Grouper'!$D25,'C Report'!U$100:U$199)+SUMIF('C Report'!$A$300:$A$399,'C Report Grouper'!$D25,'C Report'!U$300:U$399),SUMIF('C Report'!$A$100:$A$199,'C Report Grouper'!$D25,'C Report'!U$100:U$199))</f>
        <v>0</v>
      </c>
      <c r="X25" s="104">
        <f>IF($D$4="MAP+ADM Waivers",SUMIF('C Report'!$A$100:$A$199,'C Report Grouper'!$D25,'C Report'!V$100:V$199)+SUMIF('C Report'!$A$300:$A$399,'C Report Grouper'!$D25,'C Report'!V$300:V$399),SUMIF('C Report'!$A$100:$A$199,'C Report Grouper'!$D25,'C Report'!V$100:V$199))</f>
        <v>0</v>
      </c>
      <c r="Y25" s="104">
        <f>IF($D$4="MAP+ADM Waivers",SUMIF('C Report'!$A$100:$A$199,'C Report Grouper'!$D25,'C Report'!W$100:W$199)+SUMIF('C Report'!$A$300:$A$399,'C Report Grouper'!$D25,'C Report'!W$300:W$399),SUMIF('C Report'!$A$100:$A$199,'C Report Grouper'!$D25,'C Report'!W$100:W$199))</f>
        <v>0</v>
      </c>
      <c r="Z25" s="104">
        <f>IF($D$4="MAP+ADM Waivers",SUMIF('C Report'!$A$100:$A$199,'C Report Grouper'!$D25,'C Report'!X$100:X$199)+SUMIF('C Report'!$A$300:$A$399,'C Report Grouper'!$D25,'C Report'!X$300:X$399),SUMIF('C Report'!$A$100:$A$199,'C Report Grouper'!$D25,'C Report'!X$100:X$199))</f>
        <v>0</v>
      </c>
      <c r="AA25" s="104">
        <f>IF($D$4="MAP+ADM Waivers",SUMIF('C Report'!$A$100:$A$199,'C Report Grouper'!$D25,'C Report'!Y$100:Y$199)+SUMIF('C Report'!$A$300:$A$399,'C Report Grouper'!$D25,'C Report'!Y$300:Y$399),SUMIF('C Report'!$A$100:$A$199,'C Report Grouper'!$D25,'C Report'!Y$100:Y$199))</f>
        <v>0</v>
      </c>
      <c r="AB25" s="104">
        <f>IF($D$4="MAP+ADM Waivers",SUMIF('C Report'!$A$100:$A$199,'C Report Grouper'!$D25,'C Report'!Z$100:Z$199)+SUMIF('C Report'!$A$300:$A$399,'C Report Grouper'!$D25,'C Report'!Z$300:Z$399),SUMIF('C Report'!$A$100:$A$199,'C Report Grouper'!$D25,'C Report'!Z$100:Z$199))</f>
        <v>0</v>
      </c>
      <c r="AC25" s="104">
        <f>IF($D$4="MAP+ADM Waivers",SUMIF('C Report'!$A$100:$A$199,'C Report Grouper'!$D25,'C Report'!AA$100:AA$199)+SUMIF('C Report'!$A$300:$A$399,'C Report Grouper'!$D25,'C Report'!AA$300:AA$399),SUMIF('C Report'!$A$100:$A$199,'C Report Grouper'!$D25,'C Report'!AA$100:AA$199))</f>
        <v>0</v>
      </c>
      <c r="AD25" s="104">
        <f>IF($D$4="MAP+ADM Waivers",SUMIF('C Report'!$A$100:$A$199,'C Report Grouper'!$D25,'C Report'!AB$100:AB$199)+SUMIF('C Report'!$A$300:$A$399,'C Report Grouper'!$D25,'C Report'!AB$300:AB$399),SUMIF('C Report'!$A$100:$A$199,'C Report Grouper'!$D25,'C Report'!AB$100:AB$199))</f>
        <v>0</v>
      </c>
      <c r="AE25" s="104">
        <f>IF($D$4="MAP+ADM Waivers",SUMIF('C Report'!$A$100:$A$199,'C Report Grouper'!$D25,'C Report'!AC$100:AC$199)+SUMIF('C Report'!$A$300:$A$399,'C Report Grouper'!$D25,'C Report'!AC$300:AC$399),SUMIF('C Report'!$A$100:$A$199,'C Report Grouper'!$D25,'C Report'!AC$100:AC$199))</f>
        <v>0</v>
      </c>
      <c r="AF25" s="104">
        <f>IF($D$4="MAP+ADM Waivers",SUMIF('C Report'!$A$100:$A$199,'C Report Grouper'!$D25,'C Report'!AD$100:AD$199)+SUMIF('C Report'!$A$300:$A$399,'C Report Grouper'!$D25,'C Report'!AD$300:AD$399),SUMIF('C Report'!$A$100:$A$199,'C Report Grouper'!$D25,'C Report'!AD$100:AD$199))</f>
        <v>0</v>
      </c>
      <c r="AG25" s="104">
        <f>IF($D$4="MAP+ADM Waivers",SUMIF('C Report'!$A$100:$A$199,'C Report Grouper'!$D25,'C Report'!AE$100:AE$199)+SUMIF('C Report'!$A$300:$A$399,'C Report Grouper'!$D25,'C Report'!AE$300:AE$399),SUMIF('C Report'!$A$100:$A$199,'C Report Grouper'!$D25,'C Report'!AE$100:AE$199))</f>
        <v>0</v>
      </c>
      <c r="AH25" s="105">
        <f>IF($D$4="MAP+ADM Waivers",SUMIF('C Report'!$A$100:$A$199,'C Report Grouper'!$D25,'C Report'!AF$100:AF$199)+SUMIF('C Report'!$A$300:$A$399,'C Report Grouper'!$D25,'C Report'!AF$300:AF$399),SUMIF('C Report'!$A$100:$A$199,'C Report Grouper'!$D25,'C Report'!AF$100:AF$199))</f>
        <v>0</v>
      </c>
    </row>
    <row r="26" spans="2:34" ht="12.95" hidden="1" customHeight="1" x14ac:dyDescent="0.2">
      <c r="B26" s="22" t="str">
        <f>IFERROR(VLOOKUP(C26,'MEG Def'!$A$35:$B$40,2),"")</f>
        <v/>
      </c>
      <c r="C26" s="57"/>
      <c r="D26" s="299"/>
      <c r="E26" s="103">
        <f>IF($D$4="MAP+ADM Waivers",SUMIF('C Report'!$A$100:$A$199,'C Report Grouper'!$D26,'C Report'!C$100:C$199)+SUMIF('C Report'!$A$300:$A$399,'C Report Grouper'!$D26,'C Report'!C$300:C$399),SUMIF('C Report'!$A$100:$A$199,'C Report Grouper'!$D26,'C Report'!C$100:C$199))</f>
        <v>0</v>
      </c>
      <c r="F26" s="418">
        <f>IF($D$4="MAP+ADM Waivers",SUMIF('C Report'!$A$100:$A$199,'C Report Grouper'!$D26,'C Report'!D$100:D$199)+SUMIF('C Report'!$A$300:$A$399,'C Report Grouper'!$D26,'C Report'!D$300:D$399),SUMIF('C Report'!$A$100:$A$199,'C Report Grouper'!$D26,'C Report'!D$100:D$199))</f>
        <v>0</v>
      </c>
      <c r="G26" s="418">
        <f>IF($D$4="MAP+ADM Waivers",SUMIF('C Report'!$A$100:$A$199,'C Report Grouper'!$D26,'C Report'!E$100:E$199)+SUMIF('C Report'!$A$300:$A$399,'C Report Grouper'!$D26,'C Report'!E$300:E$399),SUMIF('C Report'!$A$100:$A$199,'C Report Grouper'!$D26,'C Report'!E$100:E$199))</f>
        <v>0</v>
      </c>
      <c r="H26" s="418">
        <f>IF($D$4="MAP+ADM Waivers",SUMIF('C Report'!$A$100:$A$199,'C Report Grouper'!$D26,'C Report'!F$100:F$199)+SUMIF('C Report'!$A$300:$A$399,'C Report Grouper'!$D26,'C Report'!F$300:F$399),SUMIF('C Report'!$A$100:$A$199,'C Report Grouper'!$D26,'C Report'!F$100:F$199))</f>
        <v>0</v>
      </c>
      <c r="I26" s="105">
        <f>IF($D$4="MAP+ADM Waivers",SUMIF('C Report'!$A$100:$A$199,'C Report Grouper'!$D26,'C Report'!G$100:G$199)+SUMIF('C Report'!$A$300:$A$399,'C Report Grouper'!$D26,'C Report'!G$300:G$399),SUMIF('C Report'!$A$100:$A$199,'C Report Grouper'!$D26,'C Report'!G$100:G$199))</f>
        <v>0</v>
      </c>
      <c r="J26" s="104">
        <f>IF($D$4="MAP+ADM Waivers",SUMIF('C Report'!$A$100:$A$199,'C Report Grouper'!$D26,'C Report'!H$100:H$199)+SUMIF('C Report'!$A$300:$A$399,'C Report Grouper'!$D26,'C Report'!H$300:H$399),SUMIF('C Report'!$A$100:$A$199,'C Report Grouper'!$D26,'C Report'!H$100:H$199))</f>
        <v>0</v>
      </c>
      <c r="K26" s="104">
        <f>IF($D$4="MAP+ADM Waivers",SUMIF('C Report'!$A$100:$A$199,'C Report Grouper'!$D26,'C Report'!I$100:I$199)+SUMIF('C Report'!$A$300:$A$399,'C Report Grouper'!$D26,'C Report'!I$300:I$399),SUMIF('C Report'!$A$100:$A$199,'C Report Grouper'!$D26,'C Report'!I$100:I$199))</f>
        <v>0</v>
      </c>
      <c r="L26" s="104">
        <f>IF($D$4="MAP+ADM Waivers",SUMIF('C Report'!$A$100:$A$199,'C Report Grouper'!$D26,'C Report'!J$100:J$199)+SUMIF('C Report'!$A$300:$A$399,'C Report Grouper'!$D26,'C Report'!J$300:J$399),SUMIF('C Report'!$A$100:$A$199,'C Report Grouper'!$D26,'C Report'!J$100:J$199))</f>
        <v>0</v>
      </c>
      <c r="M26" s="104">
        <f>IF($D$4="MAP+ADM Waivers",SUMIF('C Report'!$A$100:$A$199,'C Report Grouper'!$D26,'C Report'!K$100:K$199)+SUMIF('C Report'!$A$300:$A$399,'C Report Grouper'!$D26,'C Report'!K$300:K$399),SUMIF('C Report'!$A$100:$A$199,'C Report Grouper'!$D26,'C Report'!K$100:K$199))</f>
        <v>0</v>
      </c>
      <c r="N26" s="104">
        <f>IF($D$4="MAP+ADM Waivers",SUMIF('C Report'!$A$100:$A$199,'C Report Grouper'!$D26,'C Report'!L$100:L$199)+SUMIF('C Report'!$A$300:$A$399,'C Report Grouper'!$D26,'C Report'!L$300:L$399),SUMIF('C Report'!$A$100:$A$199,'C Report Grouper'!$D26,'C Report'!L$100:L$199))</f>
        <v>0</v>
      </c>
      <c r="O26" s="104">
        <f>IF($D$4="MAP+ADM Waivers",SUMIF('C Report'!$A$100:$A$199,'C Report Grouper'!$D26,'C Report'!M$100:M$199)+SUMIF('C Report'!$A$300:$A$399,'C Report Grouper'!$D26,'C Report'!M$300:M$399),SUMIF('C Report'!$A$100:$A$199,'C Report Grouper'!$D26,'C Report'!M$100:M$199))</f>
        <v>0</v>
      </c>
      <c r="P26" s="104">
        <f>IF($D$4="MAP+ADM Waivers",SUMIF('C Report'!$A$100:$A$199,'C Report Grouper'!$D26,'C Report'!N$100:N$199)+SUMIF('C Report'!$A$300:$A$399,'C Report Grouper'!$D26,'C Report'!N$300:N$399),SUMIF('C Report'!$A$100:$A$199,'C Report Grouper'!$D26,'C Report'!N$100:N$199))</f>
        <v>0</v>
      </c>
      <c r="Q26" s="104">
        <f>IF($D$4="MAP+ADM Waivers",SUMIF('C Report'!$A$100:$A$199,'C Report Grouper'!$D26,'C Report'!O$100:O$199)+SUMIF('C Report'!$A$300:$A$399,'C Report Grouper'!$D26,'C Report'!O$300:O$399),SUMIF('C Report'!$A$100:$A$199,'C Report Grouper'!$D26,'C Report'!O$100:O$199))</f>
        <v>0</v>
      </c>
      <c r="R26" s="104">
        <f>IF($D$4="MAP+ADM Waivers",SUMIF('C Report'!$A$100:$A$199,'C Report Grouper'!$D26,'C Report'!P$100:P$199)+SUMIF('C Report'!$A$300:$A$399,'C Report Grouper'!$D26,'C Report'!P$300:P$399),SUMIF('C Report'!$A$100:$A$199,'C Report Grouper'!$D26,'C Report'!P$100:P$199))</f>
        <v>0</v>
      </c>
      <c r="S26" s="104">
        <f>IF($D$4="MAP+ADM Waivers",SUMIF('C Report'!$A$100:$A$199,'C Report Grouper'!$D26,'C Report'!Q$100:Q$199)+SUMIF('C Report'!$A$300:$A$399,'C Report Grouper'!$D26,'C Report'!Q$300:Q$399),SUMIF('C Report'!$A$100:$A$199,'C Report Grouper'!$D26,'C Report'!Q$100:Q$199))</f>
        <v>0</v>
      </c>
      <c r="T26" s="104">
        <f>IF($D$4="MAP+ADM Waivers",SUMIF('C Report'!$A$100:$A$199,'C Report Grouper'!$D26,'C Report'!R$100:R$199)+SUMIF('C Report'!$A$300:$A$399,'C Report Grouper'!$D26,'C Report'!R$300:R$399),SUMIF('C Report'!$A$100:$A$199,'C Report Grouper'!$D26,'C Report'!R$100:R$199))</f>
        <v>0</v>
      </c>
      <c r="U26" s="104">
        <f>IF($D$4="MAP+ADM Waivers",SUMIF('C Report'!$A$100:$A$199,'C Report Grouper'!$D26,'C Report'!S$100:S$199)+SUMIF('C Report'!$A$300:$A$399,'C Report Grouper'!$D26,'C Report'!S$300:S$399),SUMIF('C Report'!$A$100:$A$199,'C Report Grouper'!$D26,'C Report'!S$100:S$199))</f>
        <v>0</v>
      </c>
      <c r="V26" s="104">
        <f>IF($D$4="MAP+ADM Waivers",SUMIF('C Report'!$A$100:$A$199,'C Report Grouper'!$D26,'C Report'!T$100:T$199)+SUMIF('C Report'!$A$300:$A$399,'C Report Grouper'!$D26,'C Report'!T$300:T$399),SUMIF('C Report'!$A$100:$A$199,'C Report Grouper'!$D26,'C Report'!T$100:T$199))</f>
        <v>0</v>
      </c>
      <c r="W26" s="104">
        <f>IF($D$4="MAP+ADM Waivers",SUMIF('C Report'!$A$100:$A$199,'C Report Grouper'!$D26,'C Report'!U$100:U$199)+SUMIF('C Report'!$A$300:$A$399,'C Report Grouper'!$D26,'C Report'!U$300:U$399),SUMIF('C Report'!$A$100:$A$199,'C Report Grouper'!$D26,'C Report'!U$100:U$199))</f>
        <v>0</v>
      </c>
      <c r="X26" s="104">
        <f>IF($D$4="MAP+ADM Waivers",SUMIF('C Report'!$A$100:$A$199,'C Report Grouper'!$D26,'C Report'!V$100:V$199)+SUMIF('C Report'!$A$300:$A$399,'C Report Grouper'!$D26,'C Report'!V$300:V$399),SUMIF('C Report'!$A$100:$A$199,'C Report Grouper'!$D26,'C Report'!V$100:V$199))</f>
        <v>0</v>
      </c>
      <c r="Y26" s="104">
        <f>IF($D$4="MAP+ADM Waivers",SUMIF('C Report'!$A$100:$A$199,'C Report Grouper'!$D26,'C Report'!W$100:W$199)+SUMIF('C Report'!$A$300:$A$399,'C Report Grouper'!$D26,'C Report'!W$300:W$399),SUMIF('C Report'!$A$100:$A$199,'C Report Grouper'!$D26,'C Report'!W$100:W$199))</f>
        <v>0</v>
      </c>
      <c r="Z26" s="104">
        <f>IF($D$4="MAP+ADM Waivers",SUMIF('C Report'!$A$100:$A$199,'C Report Grouper'!$D26,'C Report'!X$100:X$199)+SUMIF('C Report'!$A$300:$A$399,'C Report Grouper'!$D26,'C Report'!X$300:X$399),SUMIF('C Report'!$A$100:$A$199,'C Report Grouper'!$D26,'C Report'!X$100:X$199))</f>
        <v>0</v>
      </c>
      <c r="AA26" s="104">
        <f>IF($D$4="MAP+ADM Waivers",SUMIF('C Report'!$A$100:$A$199,'C Report Grouper'!$D26,'C Report'!Y$100:Y$199)+SUMIF('C Report'!$A$300:$A$399,'C Report Grouper'!$D26,'C Report'!Y$300:Y$399),SUMIF('C Report'!$A$100:$A$199,'C Report Grouper'!$D26,'C Report'!Y$100:Y$199))</f>
        <v>0</v>
      </c>
      <c r="AB26" s="104">
        <f>IF($D$4="MAP+ADM Waivers",SUMIF('C Report'!$A$100:$A$199,'C Report Grouper'!$D26,'C Report'!Z$100:Z$199)+SUMIF('C Report'!$A$300:$A$399,'C Report Grouper'!$D26,'C Report'!Z$300:Z$399),SUMIF('C Report'!$A$100:$A$199,'C Report Grouper'!$D26,'C Report'!Z$100:Z$199))</f>
        <v>0</v>
      </c>
      <c r="AC26" s="104">
        <f>IF($D$4="MAP+ADM Waivers",SUMIF('C Report'!$A$100:$A$199,'C Report Grouper'!$D26,'C Report'!AA$100:AA$199)+SUMIF('C Report'!$A$300:$A$399,'C Report Grouper'!$D26,'C Report'!AA$300:AA$399),SUMIF('C Report'!$A$100:$A$199,'C Report Grouper'!$D26,'C Report'!AA$100:AA$199))</f>
        <v>0</v>
      </c>
      <c r="AD26" s="104">
        <f>IF($D$4="MAP+ADM Waivers",SUMIF('C Report'!$A$100:$A$199,'C Report Grouper'!$D26,'C Report'!AB$100:AB$199)+SUMIF('C Report'!$A$300:$A$399,'C Report Grouper'!$D26,'C Report'!AB$300:AB$399),SUMIF('C Report'!$A$100:$A$199,'C Report Grouper'!$D26,'C Report'!AB$100:AB$199))</f>
        <v>0</v>
      </c>
      <c r="AE26" s="104">
        <f>IF($D$4="MAP+ADM Waivers",SUMIF('C Report'!$A$100:$A$199,'C Report Grouper'!$D26,'C Report'!AC$100:AC$199)+SUMIF('C Report'!$A$300:$A$399,'C Report Grouper'!$D26,'C Report'!AC$300:AC$399),SUMIF('C Report'!$A$100:$A$199,'C Report Grouper'!$D26,'C Report'!AC$100:AC$199))</f>
        <v>0</v>
      </c>
      <c r="AF26" s="104">
        <f>IF($D$4="MAP+ADM Waivers",SUMIF('C Report'!$A$100:$A$199,'C Report Grouper'!$D26,'C Report'!AD$100:AD$199)+SUMIF('C Report'!$A$300:$A$399,'C Report Grouper'!$D26,'C Report'!AD$300:AD$399),SUMIF('C Report'!$A$100:$A$199,'C Report Grouper'!$D26,'C Report'!AD$100:AD$199))</f>
        <v>0</v>
      </c>
      <c r="AG26" s="104">
        <f>IF($D$4="MAP+ADM Waivers",SUMIF('C Report'!$A$100:$A$199,'C Report Grouper'!$D26,'C Report'!AE$100:AE$199)+SUMIF('C Report'!$A$300:$A$399,'C Report Grouper'!$D26,'C Report'!AE$300:AE$399),SUMIF('C Report'!$A$100:$A$199,'C Report Grouper'!$D26,'C Report'!AE$100:AE$199))</f>
        <v>0</v>
      </c>
      <c r="AH26" s="105">
        <f>IF($D$4="MAP+ADM Waivers",SUMIF('C Report'!$A$100:$A$199,'C Report Grouper'!$D26,'C Report'!AF$100:AF$199)+SUMIF('C Report'!$A$300:$A$399,'C Report Grouper'!$D26,'C Report'!AF$300:AF$399),SUMIF('C Report'!$A$100:$A$199,'C Report Grouper'!$D26,'C Report'!AF$100:AF$199))</f>
        <v>0</v>
      </c>
    </row>
    <row r="27" spans="2:34" ht="12.95" hidden="1" customHeight="1" x14ac:dyDescent="0.2">
      <c r="B27" s="22" t="str">
        <f>IFERROR(VLOOKUP(C27,'MEG Def'!$A$35:$B$40,2),"")</f>
        <v/>
      </c>
      <c r="C27" s="57"/>
      <c r="D27" s="299"/>
      <c r="E27" s="103">
        <f>IF($D$4="MAP+ADM Waivers",SUMIF('C Report'!$A$100:$A$199,'C Report Grouper'!$D27,'C Report'!C$100:C$199)+SUMIF('C Report'!$A$300:$A$399,'C Report Grouper'!$D27,'C Report'!C$300:C$399),SUMIF('C Report'!$A$100:$A$199,'C Report Grouper'!$D27,'C Report'!C$100:C$199))</f>
        <v>0</v>
      </c>
      <c r="F27" s="418">
        <f>IF($D$4="MAP+ADM Waivers",SUMIF('C Report'!$A$100:$A$199,'C Report Grouper'!$D27,'C Report'!D$100:D$199)+SUMIF('C Report'!$A$300:$A$399,'C Report Grouper'!$D27,'C Report'!D$300:D$399),SUMIF('C Report'!$A$100:$A$199,'C Report Grouper'!$D27,'C Report'!D$100:D$199))</f>
        <v>0</v>
      </c>
      <c r="G27" s="418">
        <f>IF($D$4="MAP+ADM Waivers",SUMIF('C Report'!$A$100:$A$199,'C Report Grouper'!$D27,'C Report'!E$100:E$199)+SUMIF('C Report'!$A$300:$A$399,'C Report Grouper'!$D27,'C Report'!E$300:E$399),SUMIF('C Report'!$A$100:$A$199,'C Report Grouper'!$D27,'C Report'!E$100:E$199))</f>
        <v>0</v>
      </c>
      <c r="H27" s="418">
        <f>IF($D$4="MAP+ADM Waivers",SUMIF('C Report'!$A$100:$A$199,'C Report Grouper'!$D27,'C Report'!F$100:F$199)+SUMIF('C Report'!$A$300:$A$399,'C Report Grouper'!$D27,'C Report'!F$300:F$399),SUMIF('C Report'!$A$100:$A$199,'C Report Grouper'!$D27,'C Report'!F$100:F$199))</f>
        <v>0</v>
      </c>
      <c r="I27" s="105">
        <f>IF($D$4="MAP+ADM Waivers",SUMIF('C Report'!$A$100:$A$199,'C Report Grouper'!$D27,'C Report'!G$100:G$199)+SUMIF('C Report'!$A$300:$A$399,'C Report Grouper'!$D27,'C Report'!G$300:G$399),SUMIF('C Report'!$A$100:$A$199,'C Report Grouper'!$D27,'C Report'!G$100:G$199))</f>
        <v>0</v>
      </c>
      <c r="J27" s="104">
        <f>IF($D$4="MAP+ADM Waivers",SUMIF('C Report'!$A$100:$A$199,'C Report Grouper'!$D27,'C Report'!H$100:H$199)+SUMIF('C Report'!$A$300:$A$399,'C Report Grouper'!$D27,'C Report'!H$300:H$399),SUMIF('C Report'!$A$100:$A$199,'C Report Grouper'!$D27,'C Report'!H$100:H$199))</f>
        <v>0</v>
      </c>
      <c r="K27" s="104">
        <f>IF($D$4="MAP+ADM Waivers",SUMIF('C Report'!$A$100:$A$199,'C Report Grouper'!$D27,'C Report'!I$100:I$199)+SUMIF('C Report'!$A$300:$A$399,'C Report Grouper'!$D27,'C Report'!I$300:I$399),SUMIF('C Report'!$A$100:$A$199,'C Report Grouper'!$D27,'C Report'!I$100:I$199))</f>
        <v>0</v>
      </c>
      <c r="L27" s="104">
        <f>IF($D$4="MAP+ADM Waivers",SUMIF('C Report'!$A$100:$A$199,'C Report Grouper'!$D27,'C Report'!J$100:J$199)+SUMIF('C Report'!$A$300:$A$399,'C Report Grouper'!$D27,'C Report'!J$300:J$399),SUMIF('C Report'!$A$100:$A$199,'C Report Grouper'!$D27,'C Report'!J$100:J$199))</f>
        <v>0</v>
      </c>
      <c r="M27" s="104">
        <f>IF($D$4="MAP+ADM Waivers",SUMIF('C Report'!$A$100:$A$199,'C Report Grouper'!$D27,'C Report'!K$100:K$199)+SUMIF('C Report'!$A$300:$A$399,'C Report Grouper'!$D27,'C Report'!K$300:K$399),SUMIF('C Report'!$A$100:$A$199,'C Report Grouper'!$D27,'C Report'!K$100:K$199))</f>
        <v>0</v>
      </c>
      <c r="N27" s="104">
        <f>IF($D$4="MAP+ADM Waivers",SUMIF('C Report'!$A$100:$A$199,'C Report Grouper'!$D27,'C Report'!L$100:L$199)+SUMIF('C Report'!$A$300:$A$399,'C Report Grouper'!$D27,'C Report'!L$300:L$399),SUMIF('C Report'!$A$100:$A$199,'C Report Grouper'!$D27,'C Report'!L$100:L$199))</f>
        <v>0</v>
      </c>
      <c r="O27" s="104">
        <f>IF($D$4="MAP+ADM Waivers",SUMIF('C Report'!$A$100:$A$199,'C Report Grouper'!$D27,'C Report'!M$100:M$199)+SUMIF('C Report'!$A$300:$A$399,'C Report Grouper'!$D27,'C Report'!M$300:M$399),SUMIF('C Report'!$A$100:$A$199,'C Report Grouper'!$D27,'C Report'!M$100:M$199))</f>
        <v>0</v>
      </c>
      <c r="P27" s="104">
        <f>IF($D$4="MAP+ADM Waivers",SUMIF('C Report'!$A$100:$A$199,'C Report Grouper'!$D27,'C Report'!N$100:N$199)+SUMIF('C Report'!$A$300:$A$399,'C Report Grouper'!$D27,'C Report'!N$300:N$399),SUMIF('C Report'!$A$100:$A$199,'C Report Grouper'!$D27,'C Report'!N$100:N$199))</f>
        <v>0</v>
      </c>
      <c r="Q27" s="104">
        <f>IF($D$4="MAP+ADM Waivers",SUMIF('C Report'!$A$100:$A$199,'C Report Grouper'!$D27,'C Report'!O$100:O$199)+SUMIF('C Report'!$A$300:$A$399,'C Report Grouper'!$D27,'C Report'!O$300:O$399),SUMIF('C Report'!$A$100:$A$199,'C Report Grouper'!$D27,'C Report'!O$100:O$199))</f>
        <v>0</v>
      </c>
      <c r="R27" s="104">
        <f>IF($D$4="MAP+ADM Waivers",SUMIF('C Report'!$A$100:$A$199,'C Report Grouper'!$D27,'C Report'!P$100:P$199)+SUMIF('C Report'!$A$300:$A$399,'C Report Grouper'!$D27,'C Report'!P$300:P$399),SUMIF('C Report'!$A$100:$A$199,'C Report Grouper'!$D27,'C Report'!P$100:P$199))</f>
        <v>0</v>
      </c>
      <c r="S27" s="104">
        <f>IF($D$4="MAP+ADM Waivers",SUMIF('C Report'!$A$100:$A$199,'C Report Grouper'!$D27,'C Report'!Q$100:Q$199)+SUMIF('C Report'!$A$300:$A$399,'C Report Grouper'!$D27,'C Report'!Q$300:Q$399),SUMIF('C Report'!$A$100:$A$199,'C Report Grouper'!$D27,'C Report'!Q$100:Q$199))</f>
        <v>0</v>
      </c>
      <c r="T27" s="104">
        <f>IF($D$4="MAP+ADM Waivers",SUMIF('C Report'!$A$100:$A$199,'C Report Grouper'!$D27,'C Report'!R$100:R$199)+SUMIF('C Report'!$A$300:$A$399,'C Report Grouper'!$D27,'C Report'!R$300:R$399),SUMIF('C Report'!$A$100:$A$199,'C Report Grouper'!$D27,'C Report'!R$100:R$199))</f>
        <v>0</v>
      </c>
      <c r="U27" s="104">
        <f>IF($D$4="MAP+ADM Waivers",SUMIF('C Report'!$A$100:$A$199,'C Report Grouper'!$D27,'C Report'!S$100:S$199)+SUMIF('C Report'!$A$300:$A$399,'C Report Grouper'!$D27,'C Report'!S$300:S$399),SUMIF('C Report'!$A$100:$A$199,'C Report Grouper'!$D27,'C Report'!S$100:S$199))</f>
        <v>0</v>
      </c>
      <c r="V27" s="104">
        <f>IF($D$4="MAP+ADM Waivers",SUMIF('C Report'!$A$100:$A$199,'C Report Grouper'!$D27,'C Report'!T$100:T$199)+SUMIF('C Report'!$A$300:$A$399,'C Report Grouper'!$D27,'C Report'!T$300:T$399),SUMIF('C Report'!$A$100:$A$199,'C Report Grouper'!$D27,'C Report'!T$100:T$199))</f>
        <v>0</v>
      </c>
      <c r="W27" s="104">
        <f>IF($D$4="MAP+ADM Waivers",SUMIF('C Report'!$A$100:$A$199,'C Report Grouper'!$D27,'C Report'!U$100:U$199)+SUMIF('C Report'!$A$300:$A$399,'C Report Grouper'!$D27,'C Report'!U$300:U$399),SUMIF('C Report'!$A$100:$A$199,'C Report Grouper'!$D27,'C Report'!U$100:U$199))</f>
        <v>0</v>
      </c>
      <c r="X27" s="104">
        <f>IF($D$4="MAP+ADM Waivers",SUMIF('C Report'!$A$100:$A$199,'C Report Grouper'!$D27,'C Report'!V$100:V$199)+SUMIF('C Report'!$A$300:$A$399,'C Report Grouper'!$D27,'C Report'!V$300:V$399),SUMIF('C Report'!$A$100:$A$199,'C Report Grouper'!$D27,'C Report'!V$100:V$199))</f>
        <v>0</v>
      </c>
      <c r="Y27" s="104">
        <f>IF($D$4="MAP+ADM Waivers",SUMIF('C Report'!$A$100:$A$199,'C Report Grouper'!$D27,'C Report'!W$100:W$199)+SUMIF('C Report'!$A$300:$A$399,'C Report Grouper'!$D27,'C Report'!W$300:W$399),SUMIF('C Report'!$A$100:$A$199,'C Report Grouper'!$D27,'C Report'!W$100:W$199))</f>
        <v>0</v>
      </c>
      <c r="Z27" s="104">
        <f>IF($D$4="MAP+ADM Waivers",SUMIF('C Report'!$A$100:$A$199,'C Report Grouper'!$D27,'C Report'!X$100:X$199)+SUMIF('C Report'!$A$300:$A$399,'C Report Grouper'!$D27,'C Report'!X$300:X$399),SUMIF('C Report'!$A$100:$A$199,'C Report Grouper'!$D27,'C Report'!X$100:X$199))</f>
        <v>0</v>
      </c>
      <c r="AA27" s="104">
        <f>IF($D$4="MAP+ADM Waivers",SUMIF('C Report'!$A$100:$A$199,'C Report Grouper'!$D27,'C Report'!Y$100:Y$199)+SUMIF('C Report'!$A$300:$A$399,'C Report Grouper'!$D27,'C Report'!Y$300:Y$399),SUMIF('C Report'!$A$100:$A$199,'C Report Grouper'!$D27,'C Report'!Y$100:Y$199))</f>
        <v>0</v>
      </c>
      <c r="AB27" s="104">
        <f>IF($D$4="MAP+ADM Waivers",SUMIF('C Report'!$A$100:$A$199,'C Report Grouper'!$D27,'C Report'!Z$100:Z$199)+SUMIF('C Report'!$A$300:$A$399,'C Report Grouper'!$D27,'C Report'!Z$300:Z$399),SUMIF('C Report'!$A$100:$A$199,'C Report Grouper'!$D27,'C Report'!Z$100:Z$199))</f>
        <v>0</v>
      </c>
      <c r="AC27" s="104">
        <f>IF($D$4="MAP+ADM Waivers",SUMIF('C Report'!$A$100:$A$199,'C Report Grouper'!$D27,'C Report'!AA$100:AA$199)+SUMIF('C Report'!$A$300:$A$399,'C Report Grouper'!$D27,'C Report'!AA$300:AA$399),SUMIF('C Report'!$A$100:$A$199,'C Report Grouper'!$D27,'C Report'!AA$100:AA$199))</f>
        <v>0</v>
      </c>
      <c r="AD27" s="104">
        <f>IF($D$4="MAP+ADM Waivers",SUMIF('C Report'!$A$100:$A$199,'C Report Grouper'!$D27,'C Report'!AB$100:AB$199)+SUMIF('C Report'!$A$300:$A$399,'C Report Grouper'!$D27,'C Report'!AB$300:AB$399),SUMIF('C Report'!$A$100:$A$199,'C Report Grouper'!$D27,'C Report'!AB$100:AB$199))</f>
        <v>0</v>
      </c>
      <c r="AE27" s="104">
        <f>IF($D$4="MAP+ADM Waivers",SUMIF('C Report'!$A$100:$A$199,'C Report Grouper'!$D27,'C Report'!AC$100:AC$199)+SUMIF('C Report'!$A$300:$A$399,'C Report Grouper'!$D27,'C Report'!AC$300:AC$399),SUMIF('C Report'!$A$100:$A$199,'C Report Grouper'!$D27,'C Report'!AC$100:AC$199))</f>
        <v>0</v>
      </c>
      <c r="AF27" s="104">
        <f>IF($D$4="MAP+ADM Waivers",SUMIF('C Report'!$A$100:$A$199,'C Report Grouper'!$D27,'C Report'!AD$100:AD$199)+SUMIF('C Report'!$A$300:$A$399,'C Report Grouper'!$D27,'C Report'!AD$300:AD$399),SUMIF('C Report'!$A$100:$A$199,'C Report Grouper'!$D27,'C Report'!AD$100:AD$199))</f>
        <v>0</v>
      </c>
      <c r="AG27" s="104">
        <f>IF($D$4="MAP+ADM Waivers",SUMIF('C Report'!$A$100:$A$199,'C Report Grouper'!$D27,'C Report'!AE$100:AE$199)+SUMIF('C Report'!$A$300:$A$399,'C Report Grouper'!$D27,'C Report'!AE$300:AE$399),SUMIF('C Report'!$A$100:$A$199,'C Report Grouper'!$D27,'C Report'!AE$100:AE$199))</f>
        <v>0</v>
      </c>
      <c r="AH27" s="105">
        <f>IF($D$4="MAP+ADM Waivers",SUMIF('C Report'!$A$100:$A$199,'C Report Grouper'!$D27,'C Report'!AF$100:AF$199)+SUMIF('C Report'!$A$300:$A$399,'C Report Grouper'!$D27,'C Report'!AF$300:AF$399),SUMIF('C Report'!$A$100:$A$199,'C Report Grouper'!$D27,'C Report'!AF$100:AF$199))</f>
        <v>0</v>
      </c>
    </row>
    <row r="28" spans="2:34" ht="12.95" hidden="1" customHeight="1" x14ac:dyDescent="0.2">
      <c r="B28" s="22" t="str">
        <f>IFERROR(VLOOKUP(C28,'MEG Def'!$A$35:$B$40,2),"")</f>
        <v/>
      </c>
      <c r="C28" s="57"/>
      <c r="D28" s="299"/>
      <c r="E28" s="103">
        <f>IF($D$4="MAP+ADM Waivers",SUMIF('C Report'!$A$100:$A$199,'C Report Grouper'!$D28,'C Report'!C$100:C$199)+SUMIF('C Report'!$A$300:$A$399,'C Report Grouper'!$D28,'C Report'!C$300:C$399),SUMIF('C Report'!$A$100:$A$199,'C Report Grouper'!$D28,'C Report'!C$100:C$199))</f>
        <v>0</v>
      </c>
      <c r="F28" s="418">
        <f>IF($D$4="MAP+ADM Waivers",SUMIF('C Report'!$A$100:$A$199,'C Report Grouper'!$D28,'C Report'!D$100:D$199)+SUMIF('C Report'!$A$300:$A$399,'C Report Grouper'!$D28,'C Report'!D$300:D$399),SUMIF('C Report'!$A$100:$A$199,'C Report Grouper'!$D28,'C Report'!D$100:D$199))</f>
        <v>0</v>
      </c>
      <c r="G28" s="418">
        <f>IF($D$4="MAP+ADM Waivers",SUMIF('C Report'!$A$100:$A$199,'C Report Grouper'!$D28,'C Report'!E$100:E$199)+SUMIF('C Report'!$A$300:$A$399,'C Report Grouper'!$D28,'C Report'!E$300:E$399),SUMIF('C Report'!$A$100:$A$199,'C Report Grouper'!$D28,'C Report'!E$100:E$199))</f>
        <v>0</v>
      </c>
      <c r="H28" s="418">
        <f>IF($D$4="MAP+ADM Waivers",SUMIF('C Report'!$A$100:$A$199,'C Report Grouper'!$D28,'C Report'!F$100:F$199)+SUMIF('C Report'!$A$300:$A$399,'C Report Grouper'!$D28,'C Report'!F$300:F$399),SUMIF('C Report'!$A$100:$A$199,'C Report Grouper'!$D28,'C Report'!F$100:F$199))</f>
        <v>0</v>
      </c>
      <c r="I28" s="105">
        <f>IF($D$4="MAP+ADM Waivers",SUMIF('C Report'!$A$100:$A$199,'C Report Grouper'!$D28,'C Report'!G$100:G$199)+SUMIF('C Report'!$A$300:$A$399,'C Report Grouper'!$D28,'C Report'!G$300:G$399),SUMIF('C Report'!$A$100:$A$199,'C Report Grouper'!$D28,'C Report'!G$100:G$199))</f>
        <v>0</v>
      </c>
      <c r="J28" s="104">
        <f>IF($D$4="MAP+ADM Waivers",SUMIF('C Report'!$A$100:$A$199,'C Report Grouper'!$D28,'C Report'!H$100:H$199)+SUMIF('C Report'!$A$300:$A$399,'C Report Grouper'!$D28,'C Report'!H$300:H$399),SUMIF('C Report'!$A$100:$A$199,'C Report Grouper'!$D28,'C Report'!H$100:H$199))</f>
        <v>0</v>
      </c>
      <c r="K28" s="104">
        <f>IF($D$4="MAP+ADM Waivers",SUMIF('C Report'!$A$100:$A$199,'C Report Grouper'!$D28,'C Report'!I$100:I$199)+SUMIF('C Report'!$A$300:$A$399,'C Report Grouper'!$D28,'C Report'!I$300:I$399),SUMIF('C Report'!$A$100:$A$199,'C Report Grouper'!$D28,'C Report'!I$100:I$199))</f>
        <v>0</v>
      </c>
      <c r="L28" s="104">
        <f>IF($D$4="MAP+ADM Waivers",SUMIF('C Report'!$A$100:$A$199,'C Report Grouper'!$D28,'C Report'!J$100:J$199)+SUMIF('C Report'!$A$300:$A$399,'C Report Grouper'!$D28,'C Report'!J$300:J$399),SUMIF('C Report'!$A$100:$A$199,'C Report Grouper'!$D28,'C Report'!J$100:J$199))</f>
        <v>0</v>
      </c>
      <c r="M28" s="104">
        <f>IF($D$4="MAP+ADM Waivers",SUMIF('C Report'!$A$100:$A$199,'C Report Grouper'!$D28,'C Report'!K$100:K$199)+SUMIF('C Report'!$A$300:$A$399,'C Report Grouper'!$D28,'C Report'!K$300:K$399),SUMIF('C Report'!$A$100:$A$199,'C Report Grouper'!$D28,'C Report'!K$100:K$199))</f>
        <v>0</v>
      </c>
      <c r="N28" s="104">
        <f>IF($D$4="MAP+ADM Waivers",SUMIF('C Report'!$A$100:$A$199,'C Report Grouper'!$D28,'C Report'!L$100:L$199)+SUMIF('C Report'!$A$300:$A$399,'C Report Grouper'!$D28,'C Report'!L$300:L$399),SUMIF('C Report'!$A$100:$A$199,'C Report Grouper'!$D28,'C Report'!L$100:L$199))</f>
        <v>0</v>
      </c>
      <c r="O28" s="104">
        <f>IF($D$4="MAP+ADM Waivers",SUMIF('C Report'!$A$100:$A$199,'C Report Grouper'!$D28,'C Report'!M$100:M$199)+SUMIF('C Report'!$A$300:$A$399,'C Report Grouper'!$D28,'C Report'!M$300:M$399),SUMIF('C Report'!$A$100:$A$199,'C Report Grouper'!$D28,'C Report'!M$100:M$199))</f>
        <v>0</v>
      </c>
      <c r="P28" s="104">
        <f>IF($D$4="MAP+ADM Waivers",SUMIF('C Report'!$A$100:$A$199,'C Report Grouper'!$D28,'C Report'!N$100:N$199)+SUMIF('C Report'!$A$300:$A$399,'C Report Grouper'!$D28,'C Report'!N$300:N$399),SUMIF('C Report'!$A$100:$A$199,'C Report Grouper'!$D28,'C Report'!N$100:N$199))</f>
        <v>0</v>
      </c>
      <c r="Q28" s="104">
        <f>IF($D$4="MAP+ADM Waivers",SUMIF('C Report'!$A$100:$A$199,'C Report Grouper'!$D28,'C Report'!O$100:O$199)+SUMIF('C Report'!$A$300:$A$399,'C Report Grouper'!$D28,'C Report'!O$300:O$399),SUMIF('C Report'!$A$100:$A$199,'C Report Grouper'!$D28,'C Report'!O$100:O$199))</f>
        <v>0</v>
      </c>
      <c r="R28" s="104">
        <f>IF($D$4="MAP+ADM Waivers",SUMIF('C Report'!$A$100:$A$199,'C Report Grouper'!$D28,'C Report'!P$100:P$199)+SUMIF('C Report'!$A$300:$A$399,'C Report Grouper'!$D28,'C Report'!P$300:P$399),SUMIF('C Report'!$A$100:$A$199,'C Report Grouper'!$D28,'C Report'!P$100:P$199))</f>
        <v>0</v>
      </c>
      <c r="S28" s="104">
        <f>IF($D$4="MAP+ADM Waivers",SUMIF('C Report'!$A$100:$A$199,'C Report Grouper'!$D28,'C Report'!Q$100:Q$199)+SUMIF('C Report'!$A$300:$A$399,'C Report Grouper'!$D28,'C Report'!Q$300:Q$399),SUMIF('C Report'!$A$100:$A$199,'C Report Grouper'!$D28,'C Report'!Q$100:Q$199))</f>
        <v>0</v>
      </c>
      <c r="T28" s="104">
        <f>IF($D$4="MAP+ADM Waivers",SUMIF('C Report'!$A$100:$A$199,'C Report Grouper'!$D28,'C Report'!R$100:R$199)+SUMIF('C Report'!$A$300:$A$399,'C Report Grouper'!$D28,'C Report'!R$300:R$399),SUMIF('C Report'!$A$100:$A$199,'C Report Grouper'!$D28,'C Report'!R$100:R$199))</f>
        <v>0</v>
      </c>
      <c r="U28" s="104">
        <f>IF($D$4="MAP+ADM Waivers",SUMIF('C Report'!$A$100:$A$199,'C Report Grouper'!$D28,'C Report'!S$100:S$199)+SUMIF('C Report'!$A$300:$A$399,'C Report Grouper'!$D28,'C Report'!S$300:S$399),SUMIF('C Report'!$A$100:$A$199,'C Report Grouper'!$D28,'C Report'!S$100:S$199))</f>
        <v>0</v>
      </c>
      <c r="V28" s="104">
        <f>IF($D$4="MAP+ADM Waivers",SUMIF('C Report'!$A$100:$A$199,'C Report Grouper'!$D28,'C Report'!T$100:T$199)+SUMIF('C Report'!$A$300:$A$399,'C Report Grouper'!$D28,'C Report'!T$300:T$399),SUMIF('C Report'!$A$100:$A$199,'C Report Grouper'!$D28,'C Report'!T$100:T$199))</f>
        <v>0</v>
      </c>
      <c r="W28" s="104">
        <f>IF($D$4="MAP+ADM Waivers",SUMIF('C Report'!$A$100:$A$199,'C Report Grouper'!$D28,'C Report'!U$100:U$199)+SUMIF('C Report'!$A$300:$A$399,'C Report Grouper'!$D28,'C Report'!U$300:U$399),SUMIF('C Report'!$A$100:$A$199,'C Report Grouper'!$D28,'C Report'!U$100:U$199))</f>
        <v>0</v>
      </c>
      <c r="X28" s="104">
        <f>IF($D$4="MAP+ADM Waivers",SUMIF('C Report'!$A$100:$A$199,'C Report Grouper'!$D28,'C Report'!V$100:V$199)+SUMIF('C Report'!$A$300:$A$399,'C Report Grouper'!$D28,'C Report'!V$300:V$399),SUMIF('C Report'!$A$100:$A$199,'C Report Grouper'!$D28,'C Report'!V$100:V$199))</f>
        <v>0</v>
      </c>
      <c r="Y28" s="104">
        <f>IF($D$4="MAP+ADM Waivers",SUMIF('C Report'!$A$100:$A$199,'C Report Grouper'!$D28,'C Report'!W$100:W$199)+SUMIF('C Report'!$A$300:$A$399,'C Report Grouper'!$D28,'C Report'!W$300:W$399),SUMIF('C Report'!$A$100:$A$199,'C Report Grouper'!$D28,'C Report'!W$100:W$199))</f>
        <v>0</v>
      </c>
      <c r="Z28" s="104">
        <f>IF($D$4="MAP+ADM Waivers",SUMIF('C Report'!$A$100:$A$199,'C Report Grouper'!$D28,'C Report'!X$100:X$199)+SUMIF('C Report'!$A$300:$A$399,'C Report Grouper'!$D28,'C Report'!X$300:X$399),SUMIF('C Report'!$A$100:$A$199,'C Report Grouper'!$D28,'C Report'!X$100:X$199))</f>
        <v>0</v>
      </c>
      <c r="AA28" s="104">
        <f>IF($D$4="MAP+ADM Waivers",SUMIF('C Report'!$A$100:$A$199,'C Report Grouper'!$D28,'C Report'!Y$100:Y$199)+SUMIF('C Report'!$A$300:$A$399,'C Report Grouper'!$D28,'C Report'!Y$300:Y$399),SUMIF('C Report'!$A$100:$A$199,'C Report Grouper'!$D28,'C Report'!Y$100:Y$199))</f>
        <v>0</v>
      </c>
      <c r="AB28" s="104">
        <f>IF($D$4="MAP+ADM Waivers",SUMIF('C Report'!$A$100:$A$199,'C Report Grouper'!$D28,'C Report'!Z$100:Z$199)+SUMIF('C Report'!$A$300:$A$399,'C Report Grouper'!$D28,'C Report'!Z$300:Z$399),SUMIF('C Report'!$A$100:$A$199,'C Report Grouper'!$D28,'C Report'!Z$100:Z$199))</f>
        <v>0</v>
      </c>
      <c r="AC28" s="104">
        <f>IF($D$4="MAP+ADM Waivers",SUMIF('C Report'!$A$100:$A$199,'C Report Grouper'!$D28,'C Report'!AA$100:AA$199)+SUMIF('C Report'!$A$300:$A$399,'C Report Grouper'!$D28,'C Report'!AA$300:AA$399),SUMIF('C Report'!$A$100:$A$199,'C Report Grouper'!$D28,'C Report'!AA$100:AA$199))</f>
        <v>0</v>
      </c>
      <c r="AD28" s="104">
        <f>IF($D$4="MAP+ADM Waivers",SUMIF('C Report'!$A$100:$A$199,'C Report Grouper'!$D28,'C Report'!AB$100:AB$199)+SUMIF('C Report'!$A$300:$A$399,'C Report Grouper'!$D28,'C Report'!AB$300:AB$399),SUMIF('C Report'!$A$100:$A$199,'C Report Grouper'!$D28,'C Report'!AB$100:AB$199))</f>
        <v>0</v>
      </c>
      <c r="AE28" s="104">
        <f>IF($D$4="MAP+ADM Waivers",SUMIF('C Report'!$A$100:$A$199,'C Report Grouper'!$D28,'C Report'!AC$100:AC$199)+SUMIF('C Report'!$A$300:$A$399,'C Report Grouper'!$D28,'C Report'!AC$300:AC$399),SUMIF('C Report'!$A$100:$A$199,'C Report Grouper'!$D28,'C Report'!AC$100:AC$199))</f>
        <v>0</v>
      </c>
      <c r="AF28" s="104">
        <f>IF($D$4="MAP+ADM Waivers",SUMIF('C Report'!$A$100:$A$199,'C Report Grouper'!$D28,'C Report'!AD$100:AD$199)+SUMIF('C Report'!$A$300:$A$399,'C Report Grouper'!$D28,'C Report'!AD$300:AD$399),SUMIF('C Report'!$A$100:$A$199,'C Report Grouper'!$D28,'C Report'!AD$100:AD$199))</f>
        <v>0</v>
      </c>
      <c r="AG28" s="104">
        <f>IF($D$4="MAP+ADM Waivers",SUMIF('C Report'!$A$100:$A$199,'C Report Grouper'!$D28,'C Report'!AE$100:AE$199)+SUMIF('C Report'!$A$300:$A$399,'C Report Grouper'!$D28,'C Report'!AE$300:AE$399),SUMIF('C Report'!$A$100:$A$199,'C Report Grouper'!$D28,'C Report'!AE$100:AE$199))</f>
        <v>0</v>
      </c>
      <c r="AH28" s="105">
        <f>IF($D$4="MAP+ADM Waivers",SUMIF('C Report'!$A$100:$A$199,'C Report Grouper'!$D28,'C Report'!AF$100:AF$199)+SUMIF('C Report'!$A$300:$A$399,'C Report Grouper'!$D28,'C Report'!AF$300:AF$399),SUMIF('C Report'!$A$100:$A$199,'C Report Grouper'!$D28,'C Report'!AF$100:AF$199))</f>
        <v>0</v>
      </c>
    </row>
    <row r="29" spans="2:34" ht="12.95" hidden="1" customHeight="1" x14ac:dyDescent="0.2">
      <c r="B29" s="22"/>
      <c r="C29" s="58"/>
      <c r="D29" s="299"/>
      <c r="E29" s="103">
        <f>IF($D$4="MAP+ADM Waivers",SUMIF('C Report'!$A$100:$A$199,'C Report Grouper'!$D29,'C Report'!C$100:C$199)+SUMIF('C Report'!$A$300:$A$399,'C Report Grouper'!$D29,'C Report'!C$300:C$399),SUMIF('C Report'!$A$100:$A$199,'C Report Grouper'!$D29,'C Report'!C$100:C$199))</f>
        <v>0</v>
      </c>
      <c r="F29" s="418">
        <f>IF($D$4="MAP+ADM Waivers",SUMIF('C Report'!$A$100:$A$199,'C Report Grouper'!$D29,'C Report'!D$100:D$199)+SUMIF('C Report'!$A$300:$A$399,'C Report Grouper'!$D29,'C Report'!D$300:D$399),SUMIF('C Report'!$A$100:$A$199,'C Report Grouper'!$D29,'C Report'!D$100:D$199))</f>
        <v>0</v>
      </c>
      <c r="G29" s="418">
        <f>IF($D$4="MAP+ADM Waivers",SUMIF('C Report'!$A$100:$A$199,'C Report Grouper'!$D29,'C Report'!E$100:E$199)+SUMIF('C Report'!$A$300:$A$399,'C Report Grouper'!$D29,'C Report'!E$300:E$399),SUMIF('C Report'!$A$100:$A$199,'C Report Grouper'!$D29,'C Report'!E$100:E$199))</f>
        <v>0</v>
      </c>
      <c r="H29" s="418">
        <f>IF($D$4="MAP+ADM Waivers",SUMIF('C Report'!$A$100:$A$199,'C Report Grouper'!$D29,'C Report'!F$100:F$199)+SUMIF('C Report'!$A$300:$A$399,'C Report Grouper'!$D29,'C Report'!F$300:F$399),SUMIF('C Report'!$A$100:$A$199,'C Report Grouper'!$D29,'C Report'!F$100:F$199))</f>
        <v>0</v>
      </c>
      <c r="I29" s="105">
        <f>IF($D$4="MAP+ADM Waivers",SUMIF('C Report'!$A$100:$A$199,'C Report Grouper'!$D29,'C Report'!G$100:G$199)+SUMIF('C Report'!$A$300:$A$399,'C Report Grouper'!$D29,'C Report'!G$300:G$399),SUMIF('C Report'!$A$100:$A$199,'C Report Grouper'!$D29,'C Report'!G$100:G$199))</f>
        <v>0</v>
      </c>
      <c r="J29" s="104">
        <f>IF($D$4="MAP+ADM Waivers",SUMIF('C Report'!$A$100:$A$199,'C Report Grouper'!$D29,'C Report'!H$100:H$199)+SUMIF('C Report'!$A$300:$A$399,'C Report Grouper'!$D29,'C Report'!H$300:H$399),SUMIF('C Report'!$A$100:$A$199,'C Report Grouper'!$D29,'C Report'!H$100:H$199))</f>
        <v>0</v>
      </c>
      <c r="K29" s="104">
        <f>IF($D$4="MAP+ADM Waivers",SUMIF('C Report'!$A$100:$A$199,'C Report Grouper'!$D29,'C Report'!I$100:I$199)+SUMIF('C Report'!$A$300:$A$399,'C Report Grouper'!$D29,'C Report'!I$300:I$399),SUMIF('C Report'!$A$100:$A$199,'C Report Grouper'!$D29,'C Report'!I$100:I$199))</f>
        <v>0</v>
      </c>
      <c r="L29" s="104">
        <f>IF($D$4="MAP+ADM Waivers",SUMIF('C Report'!$A$100:$A$199,'C Report Grouper'!$D29,'C Report'!J$100:J$199)+SUMIF('C Report'!$A$300:$A$399,'C Report Grouper'!$D29,'C Report'!J$300:J$399),SUMIF('C Report'!$A$100:$A$199,'C Report Grouper'!$D29,'C Report'!J$100:J$199))</f>
        <v>0</v>
      </c>
      <c r="M29" s="104">
        <f>IF($D$4="MAP+ADM Waivers",SUMIF('C Report'!$A$100:$A$199,'C Report Grouper'!$D29,'C Report'!K$100:K$199)+SUMIF('C Report'!$A$300:$A$399,'C Report Grouper'!$D29,'C Report'!K$300:K$399),SUMIF('C Report'!$A$100:$A$199,'C Report Grouper'!$D29,'C Report'!K$100:K$199))</f>
        <v>0</v>
      </c>
      <c r="N29" s="104">
        <f>IF($D$4="MAP+ADM Waivers",SUMIF('C Report'!$A$100:$A$199,'C Report Grouper'!$D29,'C Report'!L$100:L$199)+SUMIF('C Report'!$A$300:$A$399,'C Report Grouper'!$D29,'C Report'!L$300:L$399),SUMIF('C Report'!$A$100:$A$199,'C Report Grouper'!$D29,'C Report'!L$100:L$199))</f>
        <v>0</v>
      </c>
      <c r="O29" s="104">
        <f>IF($D$4="MAP+ADM Waivers",SUMIF('C Report'!$A$100:$A$199,'C Report Grouper'!$D29,'C Report'!M$100:M$199)+SUMIF('C Report'!$A$300:$A$399,'C Report Grouper'!$D29,'C Report'!M$300:M$399),SUMIF('C Report'!$A$100:$A$199,'C Report Grouper'!$D29,'C Report'!M$100:M$199))</f>
        <v>0</v>
      </c>
      <c r="P29" s="104">
        <f>IF($D$4="MAP+ADM Waivers",SUMIF('C Report'!$A$100:$A$199,'C Report Grouper'!$D29,'C Report'!N$100:N$199)+SUMIF('C Report'!$A$300:$A$399,'C Report Grouper'!$D29,'C Report'!N$300:N$399),SUMIF('C Report'!$A$100:$A$199,'C Report Grouper'!$D29,'C Report'!N$100:N$199))</f>
        <v>0</v>
      </c>
      <c r="Q29" s="104">
        <f>IF($D$4="MAP+ADM Waivers",SUMIF('C Report'!$A$100:$A$199,'C Report Grouper'!$D29,'C Report'!O$100:O$199)+SUMIF('C Report'!$A$300:$A$399,'C Report Grouper'!$D29,'C Report'!O$300:O$399),SUMIF('C Report'!$A$100:$A$199,'C Report Grouper'!$D29,'C Report'!O$100:O$199))</f>
        <v>0</v>
      </c>
      <c r="R29" s="104">
        <f>IF($D$4="MAP+ADM Waivers",SUMIF('C Report'!$A$100:$A$199,'C Report Grouper'!$D29,'C Report'!P$100:P$199)+SUMIF('C Report'!$A$300:$A$399,'C Report Grouper'!$D29,'C Report'!P$300:P$399),SUMIF('C Report'!$A$100:$A$199,'C Report Grouper'!$D29,'C Report'!P$100:P$199))</f>
        <v>0</v>
      </c>
      <c r="S29" s="104">
        <f>IF($D$4="MAP+ADM Waivers",SUMIF('C Report'!$A$100:$A$199,'C Report Grouper'!$D29,'C Report'!Q$100:Q$199)+SUMIF('C Report'!$A$300:$A$399,'C Report Grouper'!$D29,'C Report'!Q$300:Q$399),SUMIF('C Report'!$A$100:$A$199,'C Report Grouper'!$D29,'C Report'!Q$100:Q$199))</f>
        <v>0</v>
      </c>
      <c r="T29" s="104">
        <f>IF($D$4="MAP+ADM Waivers",SUMIF('C Report'!$A$100:$A$199,'C Report Grouper'!$D29,'C Report'!R$100:R$199)+SUMIF('C Report'!$A$300:$A$399,'C Report Grouper'!$D29,'C Report'!R$300:R$399),SUMIF('C Report'!$A$100:$A$199,'C Report Grouper'!$D29,'C Report'!R$100:R$199))</f>
        <v>0</v>
      </c>
      <c r="U29" s="104">
        <f>IF($D$4="MAP+ADM Waivers",SUMIF('C Report'!$A$100:$A$199,'C Report Grouper'!$D29,'C Report'!S$100:S$199)+SUMIF('C Report'!$A$300:$A$399,'C Report Grouper'!$D29,'C Report'!S$300:S$399),SUMIF('C Report'!$A$100:$A$199,'C Report Grouper'!$D29,'C Report'!S$100:S$199))</f>
        <v>0</v>
      </c>
      <c r="V29" s="104">
        <f>IF($D$4="MAP+ADM Waivers",SUMIF('C Report'!$A$100:$A$199,'C Report Grouper'!$D29,'C Report'!T$100:T$199)+SUMIF('C Report'!$A$300:$A$399,'C Report Grouper'!$D29,'C Report'!T$300:T$399),SUMIF('C Report'!$A$100:$A$199,'C Report Grouper'!$D29,'C Report'!T$100:T$199))</f>
        <v>0</v>
      </c>
      <c r="W29" s="104">
        <f>IF($D$4="MAP+ADM Waivers",SUMIF('C Report'!$A$100:$A$199,'C Report Grouper'!$D29,'C Report'!U$100:U$199)+SUMIF('C Report'!$A$300:$A$399,'C Report Grouper'!$D29,'C Report'!U$300:U$399),SUMIF('C Report'!$A$100:$A$199,'C Report Grouper'!$D29,'C Report'!U$100:U$199))</f>
        <v>0</v>
      </c>
      <c r="X29" s="104">
        <f>IF($D$4="MAP+ADM Waivers",SUMIF('C Report'!$A$100:$A$199,'C Report Grouper'!$D29,'C Report'!V$100:V$199)+SUMIF('C Report'!$A$300:$A$399,'C Report Grouper'!$D29,'C Report'!V$300:V$399),SUMIF('C Report'!$A$100:$A$199,'C Report Grouper'!$D29,'C Report'!V$100:V$199))</f>
        <v>0</v>
      </c>
      <c r="Y29" s="104">
        <f>IF($D$4="MAP+ADM Waivers",SUMIF('C Report'!$A$100:$A$199,'C Report Grouper'!$D29,'C Report'!W$100:W$199)+SUMIF('C Report'!$A$300:$A$399,'C Report Grouper'!$D29,'C Report'!W$300:W$399),SUMIF('C Report'!$A$100:$A$199,'C Report Grouper'!$D29,'C Report'!W$100:W$199))</f>
        <v>0</v>
      </c>
      <c r="Z29" s="104">
        <f>IF($D$4="MAP+ADM Waivers",SUMIF('C Report'!$A$100:$A$199,'C Report Grouper'!$D29,'C Report'!X$100:X$199)+SUMIF('C Report'!$A$300:$A$399,'C Report Grouper'!$D29,'C Report'!X$300:X$399),SUMIF('C Report'!$A$100:$A$199,'C Report Grouper'!$D29,'C Report'!X$100:X$199))</f>
        <v>0</v>
      </c>
      <c r="AA29" s="104">
        <f>IF($D$4="MAP+ADM Waivers",SUMIF('C Report'!$A$100:$A$199,'C Report Grouper'!$D29,'C Report'!Y$100:Y$199)+SUMIF('C Report'!$A$300:$A$399,'C Report Grouper'!$D29,'C Report'!Y$300:Y$399),SUMIF('C Report'!$A$100:$A$199,'C Report Grouper'!$D29,'C Report'!Y$100:Y$199))</f>
        <v>0</v>
      </c>
      <c r="AB29" s="104">
        <f>IF($D$4="MAP+ADM Waivers",SUMIF('C Report'!$A$100:$A$199,'C Report Grouper'!$D29,'C Report'!Z$100:Z$199)+SUMIF('C Report'!$A$300:$A$399,'C Report Grouper'!$D29,'C Report'!Z$300:Z$399),SUMIF('C Report'!$A$100:$A$199,'C Report Grouper'!$D29,'C Report'!Z$100:Z$199))</f>
        <v>0</v>
      </c>
      <c r="AC29" s="104">
        <f>IF($D$4="MAP+ADM Waivers",SUMIF('C Report'!$A$100:$A$199,'C Report Grouper'!$D29,'C Report'!AA$100:AA$199)+SUMIF('C Report'!$A$300:$A$399,'C Report Grouper'!$D29,'C Report'!AA$300:AA$399),SUMIF('C Report'!$A$100:$A$199,'C Report Grouper'!$D29,'C Report'!AA$100:AA$199))</f>
        <v>0</v>
      </c>
      <c r="AD29" s="104">
        <f>IF($D$4="MAP+ADM Waivers",SUMIF('C Report'!$A$100:$A$199,'C Report Grouper'!$D29,'C Report'!AB$100:AB$199)+SUMIF('C Report'!$A$300:$A$399,'C Report Grouper'!$D29,'C Report'!AB$300:AB$399),SUMIF('C Report'!$A$100:$A$199,'C Report Grouper'!$D29,'C Report'!AB$100:AB$199))</f>
        <v>0</v>
      </c>
      <c r="AE29" s="104">
        <f>IF($D$4="MAP+ADM Waivers",SUMIF('C Report'!$A$100:$A$199,'C Report Grouper'!$D29,'C Report'!AC$100:AC$199)+SUMIF('C Report'!$A$300:$A$399,'C Report Grouper'!$D29,'C Report'!AC$300:AC$399),SUMIF('C Report'!$A$100:$A$199,'C Report Grouper'!$D29,'C Report'!AC$100:AC$199))</f>
        <v>0</v>
      </c>
      <c r="AF29" s="104">
        <f>IF($D$4="MAP+ADM Waivers",SUMIF('C Report'!$A$100:$A$199,'C Report Grouper'!$D29,'C Report'!AD$100:AD$199)+SUMIF('C Report'!$A$300:$A$399,'C Report Grouper'!$D29,'C Report'!AD$300:AD$399),SUMIF('C Report'!$A$100:$A$199,'C Report Grouper'!$D29,'C Report'!AD$100:AD$199))</f>
        <v>0</v>
      </c>
      <c r="AG29" s="104">
        <f>IF($D$4="MAP+ADM Waivers",SUMIF('C Report'!$A$100:$A$199,'C Report Grouper'!$D29,'C Report'!AE$100:AE$199)+SUMIF('C Report'!$A$300:$A$399,'C Report Grouper'!$D29,'C Report'!AE$300:AE$399),SUMIF('C Report'!$A$100:$A$199,'C Report Grouper'!$D29,'C Report'!AE$100:AE$199))</f>
        <v>0</v>
      </c>
      <c r="AH29" s="105">
        <f>IF($D$4="MAP+ADM Waivers",SUMIF('C Report'!$A$100:$A$199,'C Report Grouper'!$D29,'C Report'!AF$100:AF$199)+SUMIF('C Report'!$A$300:$A$399,'C Report Grouper'!$D29,'C Report'!AF$300:AF$399),SUMIF('C Report'!$A$100:$A$199,'C Report Grouper'!$D29,'C Report'!AF$100:AF$199))</f>
        <v>0</v>
      </c>
    </row>
    <row r="30" spans="2:34" x14ac:dyDescent="0.2">
      <c r="B30" s="6" t="s">
        <v>43</v>
      </c>
      <c r="C30" s="58"/>
      <c r="D30" s="299"/>
      <c r="E30" s="103">
        <f>IF($D$4="MAP+ADM Waivers",SUMIF('C Report'!$A$100:$A$199,'C Report Grouper'!$D30,'C Report'!C$100:C$199)+SUMIF('C Report'!$A$300:$A$399,'C Report Grouper'!$D30,'C Report'!C$300:C$399),SUMIF('C Report'!$A$100:$A$199,'C Report Grouper'!$D30,'C Report'!C$100:C$199))</f>
        <v>0</v>
      </c>
      <c r="F30" s="418">
        <f>IF($D$4="MAP+ADM Waivers",SUMIF('C Report'!$A$100:$A$199,'C Report Grouper'!$D30,'C Report'!D$100:D$199)+SUMIF('C Report'!$A$300:$A$399,'C Report Grouper'!$D30,'C Report'!D$300:D$399),SUMIF('C Report'!$A$100:$A$199,'C Report Grouper'!$D30,'C Report'!D$100:D$199))</f>
        <v>0</v>
      </c>
      <c r="G30" s="418">
        <f>IF($D$4="MAP+ADM Waivers",SUMIF('C Report'!$A$100:$A$199,'C Report Grouper'!$D30,'C Report'!E$100:E$199)+SUMIF('C Report'!$A$300:$A$399,'C Report Grouper'!$D30,'C Report'!E$300:E$399),SUMIF('C Report'!$A$100:$A$199,'C Report Grouper'!$D30,'C Report'!E$100:E$199))</f>
        <v>0</v>
      </c>
      <c r="H30" s="418">
        <f>IF($D$4="MAP+ADM Waivers",SUMIF('C Report'!$A$100:$A$199,'C Report Grouper'!$D30,'C Report'!F$100:F$199)+SUMIF('C Report'!$A$300:$A$399,'C Report Grouper'!$D30,'C Report'!F$300:F$399),SUMIF('C Report'!$A$100:$A$199,'C Report Grouper'!$D30,'C Report'!F$100:F$199))</f>
        <v>0</v>
      </c>
      <c r="I30" s="105">
        <f>IF($D$4="MAP+ADM Waivers",SUMIF('C Report'!$A$100:$A$199,'C Report Grouper'!$D30,'C Report'!G$100:G$199)+SUMIF('C Report'!$A$300:$A$399,'C Report Grouper'!$D30,'C Report'!G$300:G$399),SUMIF('C Report'!$A$100:$A$199,'C Report Grouper'!$D30,'C Report'!G$100:G$199))</f>
        <v>0</v>
      </c>
      <c r="J30" s="104">
        <f>IF($D$4="MAP+ADM Waivers",SUMIF('C Report'!$A$100:$A$199,'C Report Grouper'!$D30,'C Report'!H$100:H$199)+SUMIF('C Report'!$A$300:$A$399,'C Report Grouper'!$D30,'C Report'!H$300:H$399),SUMIF('C Report'!$A$100:$A$199,'C Report Grouper'!$D30,'C Report'!H$100:H$199))</f>
        <v>0</v>
      </c>
      <c r="K30" s="104">
        <f>IF($D$4="MAP+ADM Waivers",SUMIF('C Report'!$A$100:$A$199,'C Report Grouper'!$D30,'C Report'!I$100:I$199)+SUMIF('C Report'!$A$300:$A$399,'C Report Grouper'!$D30,'C Report'!I$300:I$399),SUMIF('C Report'!$A$100:$A$199,'C Report Grouper'!$D30,'C Report'!I$100:I$199))</f>
        <v>0</v>
      </c>
      <c r="L30" s="104">
        <f>IF($D$4="MAP+ADM Waivers",SUMIF('C Report'!$A$100:$A$199,'C Report Grouper'!$D30,'C Report'!J$100:J$199)+SUMIF('C Report'!$A$300:$A$399,'C Report Grouper'!$D30,'C Report'!J$300:J$399),SUMIF('C Report'!$A$100:$A$199,'C Report Grouper'!$D30,'C Report'!J$100:J$199))</f>
        <v>0</v>
      </c>
      <c r="M30" s="104">
        <f>IF($D$4="MAP+ADM Waivers",SUMIF('C Report'!$A$100:$A$199,'C Report Grouper'!$D30,'C Report'!K$100:K$199)+SUMIF('C Report'!$A$300:$A$399,'C Report Grouper'!$D30,'C Report'!K$300:K$399),SUMIF('C Report'!$A$100:$A$199,'C Report Grouper'!$D30,'C Report'!K$100:K$199))</f>
        <v>0</v>
      </c>
      <c r="N30" s="104">
        <f>IF($D$4="MAP+ADM Waivers",SUMIF('C Report'!$A$100:$A$199,'C Report Grouper'!$D30,'C Report'!L$100:L$199)+SUMIF('C Report'!$A$300:$A$399,'C Report Grouper'!$D30,'C Report'!L$300:L$399),SUMIF('C Report'!$A$100:$A$199,'C Report Grouper'!$D30,'C Report'!L$100:L$199))</f>
        <v>0</v>
      </c>
      <c r="O30" s="104">
        <f>IF($D$4="MAP+ADM Waivers",SUMIF('C Report'!$A$100:$A$199,'C Report Grouper'!$D30,'C Report'!M$100:M$199)+SUMIF('C Report'!$A$300:$A$399,'C Report Grouper'!$D30,'C Report'!M$300:M$399),SUMIF('C Report'!$A$100:$A$199,'C Report Grouper'!$D30,'C Report'!M$100:M$199))</f>
        <v>0</v>
      </c>
      <c r="P30" s="104">
        <f>IF($D$4="MAP+ADM Waivers",SUMIF('C Report'!$A$100:$A$199,'C Report Grouper'!$D30,'C Report'!N$100:N$199)+SUMIF('C Report'!$A$300:$A$399,'C Report Grouper'!$D30,'C Report'!N$300:N$399),SUMIF('C Report'!$A$100:$A$199,'C Report Grouper'!$D30,'C Report'!N$100:N$199))</f>
        <v>0</v>
      </c>
      <c r="Q30" s="104">
        <f>IF($D$4="MAP+ADM Waivers",SUMIF('C Report'!$A$100:$A$199,'C Report Grouper'!$D30,'C Report'!O$100:O$199)+SUMIF('C Report'!$A$300:$A$399,'C Report Grouper'!$D30,'C Report'!O$300:O$399),SUMIF('C Report'!$A$100:$A$199,'C Report Grouper'!$D30,'C Report'!O$100:O$199))</f>
        <v>0</v>
      </c>
      <c r="R30" s="104">
        <f>IF($D$4="MAP+ADM Waivers",SUMIF('C Report'!$A$100:$A$199,'C Report Grouper'!$D30,'C Report'!P$100:P$199)+SUMIF('C Report'!$A$300:$A$399,'C Report Grouper'!$D30,'C Report'!P$300:P$399),SUMIF('C Report'!$A$100:$A$199,'C Report Grouper'!$D30,'C Report'!P$100:P$199))</f>
        <v>0</v>
      </c>
      <c r="S30" s="104">
        <f>IF($D$4="MAP+ADM Waivers",SUMIF('C Report'!$A$100:$A$199,'C Report Grouper'!$D30,'C Report'!Q$100:Q$199)+SUMIF('C Report'!$A$300:$A$399,'C Report Grouper'!$D30,'C Report'!Q$300:Q$399),SUMIF('C Report'!$A$100:$A$199,'C Report Grouper'!$D30,'C Report'!Q$100:Q$199))</f>
        <v>0</v>
      </c>
      <c r="T30" s="104">
        <f>IF($D$4="MAP+ADM Waivers",SUMIF('C Report'!$A$100:$A$199,'C Report Grouper'!$D30,'C Report'!R$100:R$199)+SUMIF('C Report'!$A$300:$A$399,'C Report Grouper'!$D30,'C Report'!R$300:R$399),SUMIF('C Report'!$A$100:$A$199,'C Report Grouper'!$D30,'C Report'!R$100:R$199))</f>
        <v>0</v>
      </c>
      <c r="U30" s="104">
        <f>IF($D$4="MAP+ADM Waivers",SUMIF('C Report'!$A$100:$A$199,'C Report Grouper'!$D30,'C Report'!S$100:S$199)+SUMIF('C Report'!$A$300:$A$399,'C Report Grouper'!$D30,'C Report'!S$300:S$399),SUMIF('C Report'!$A$100:$A$199,'C Report Grouper'!$D30,'C Report'!S$100:S$199))</f>
        <v>0</v>
      </c>
      <c r="V30" s="104">
        <f>IF($D$4="MAP+ADM Waivers",SUMIF('C Report'!$A$100:$A$199,'C Report Grouper'!$D30,'C Report'!T$100:T$199)+SUMIF('C Report'!$A$300:$A$399,'C Report Grouper'!$D30,'C Report'!T$300:T$399),SUMIF('C Report'!$A$100:$A$199,'C Report Grouper'!$D30,'C Report'!T$100:T$199))</f>
        <v>0</v>
      </c>
      <c r="W30" s="104">
        <f>IF($D$4="MAP+ADM Waivers",SUMIF('C Report'!$A$100:$A$199,'C Report Grouper'!$D30,'C Report'!U$100:U$199)+SUMIF('C Report'!$A$300:$A$399,'C Report Grouper'!$D30,'C Report'!U$300:U$399),SUMIF('C Report'!$A$100:$A$199,'C Report Grouper'!$D30,'C Report'!U$100:U$199))</f>
        <v>0</v>
      </c>
      <c r="X30" s="104">
        <f>IF($D$4="MAP+ADM Waivers",SUMIF('C Report'!$A$100:$A$199,'C Report Grouper'!$D30,'C Report'!V$100:V$199)+SUMIF('C Report'!$A$300:$A$399,'C Report Grouper'!$D30,'C Report'!V$300:V$399),SUMIF('C Report'!$A$100:$A$199,'C Report Grouper'!$D30,'C Report'!V$100:V$199))</f>
        <v>0</v>
      </c>
      <c r="Y30" s="104">
        <f>IF($D$4="MAP+ADM Waivers",SUMIF('C Report'!$A$100:$A$199,'C Report Grouper'!$D30,'C Report'!W$100:W$199)+SUMIF('C Report'!$A$300:$A$399,'C Report Grouper'!$D30,'C Report'!W$300:W$399),SUMIF('C Report'!$A$100:$A$199,'C Report Grouper'!$D30,'C Report'!W$100:W$199))</f>
        <v>0</v>
      </c>
      <c r="Z30" s="104">
        <f>IF($D$4="MAP+ADM Waivers",SUMIF('C Report'!$A$100:$A$199,'C Report Grouper'!$D30,'C Report'!X$100:X$199)+SUMIF('C Report'!$A$300:$A$399,'C Report Grouper'!$D30,'C Report'!X$300:X$399),SUMIF('C Report'!$A$100:$A$199,'C Report Grouper'!$D30,'C Report'!X$100:X$199))</f>
        <v>0</v>
      </c>
      <c r="AA30" s="104">
        <f>IF($D$4="MAP+ADM Waivers",SUMIF('C Report'!$A$100:$A$199,'C Report Grouper'!$D30,'C Report'!Y$100:Y$199)+SUMIF('C Report'!$A$300:$A$399,'C Report Grouper'!$D30,'C Report'!Y$300:Y$399),SUMIF('C Report'!$A$100:$A$199,'C Report Grouper'!$D30,'C Report'!Y$100:Y$199))</f>
        <v>0</v>
      </c>
      <c r="AB30" s="104">
        <f>IF($D$4="MAP+ADM Waivers",SUMIF('C Report'!$A$100:$A$199,'C Report Grouper'!$D30,'C Report'!Z$100:Z$199)+SUMIF('C Report'!$A$300:$A$399,'C Report Grouper'!$D30,'C Report'!Z$300:Z$399),SUMIF('C Report'!$A$100:$A$199,'C Report Grouper'!$D30,'C Report'!Z$100:Z$199))</f>
        <v>0</v>
      </c>
      <c r="AC30" s="104">
        <f>IF($D$4="MAP+ADM Waivers",SUMIF('C Report'!$A$100:$A$199,'C Report Grouper'!$D30,'C Report'!AA$100:AA$199)+SUMIF('C Report'!$A$300:$A$399,'C Report Grouper'!$D30,'C Report'!AA$300:AA$399),SUMIF('C Report'!$A$100:$A$199,'C Report Grouper'!$D30,'C Report'!AA$100:AA$199))</f>
        <v>0</v>
      </c>
      <c r="AD30" s="104">
        <f>IF($D$4="MAP+ADM Waivers",SUMIF('C Report'!$A$100:$A$199,'C Report Grouper'!$D30,'C Report'!AB$100:AB$199)+SUMIF('C Report'!$A$300:$A$399,'C Report Grouper'!$D30,'C Report'!AB$300:AB$399),SUMIF('C Report'!$A$100:$A$199,'C Report Grouper'!$D30,'C Report'!AB$100:AB$199))</f>
        <v>0</v>
      </c>
      <c r="AE30" s="104">
        <f>IF($D$4="MAP+ADM Waivers",SUMIF('C Report'!$A$100:$A$199,'C Report Grouper'!$D30,'C Report'!AC$100:AC$199)+SUMIF('C Report'!$A$300:$A$399,'C Report Grouper'!$D30,'C Report'!AC$300:AC$399),SUMIF('C Report'!$A$100:$A$199,'C Report Grouper'!$D30,'C Report'!AC$100:AC$199))</f>
        <v>0</v>
      </c>
      <c r="AF30" s="104">
        <f>IF($D$4="MAP+ADM Waivers",SUMIF('C Report'!$A$100:$A$199,'C Report Grouper'!$D30,'C Report'!AD$100:AD$199)+SUMIF('C Report'!$A$300:$A$399,'C Report Grouper'!$D30,'C Report'!AD$300:AD$399),SUMIF('C Report'!$A$100:$A$199,'C Report Grouper'!$D30,'C Report'!AD$100:AD$199))</f>
        <v>0</v>
      </c>
      <c r="AG30" s="104">
        <f>IF($D$4="MAP+ADM Waivers",SUMIF('C Report'!$A$100:$A$199,'C Report Grouper'!$D30,'C Report'!AE$100:AE$199)+SUMIF('C Report'!$A$300:$A$399,'C Report Grouper'!$D30,'C Report'!AE$300:AE$399),SUMIF('C Report'!$A$100:$A$199,'C Report Grouper'!$D30,'C Report'!AE$100:AE$199))</f>
        <v>0</v>
      </c>
      <c r="AH30" s="105">
        <f>IF($D$4="MAP+ADM Waivers",SUMIF('C Report'!$A$100:$A$199,'C Report Grouper'!$D30,'C Report'!AF$100:AF$199)+SUMIF('C Report'!$A$300:$A$399,'C Report Grouper'!$D30,'C Report'!AF$300:AF$399),SUMIF('C Report'!$A$100:$A$199,'C Report Grouper'!$D30,'C Report'!AF$100:AF$199))</f>
        <v>0</v>
      </c>
    </row>
    <row r="31" spans="2:34" x14ac:dyDescent="0.2">
      <c r="B31" s="22" t="str">
        <f>IFERROR(VLOOKUP(C31,'MEG Def'!$A$42:$B$45,2),"")</f>
        <v xml:space="preserve">New Adult Group </v>
      </c>
      <c r="C31" s="58">
        <v>1</v>
      </c>
      <c r="D31" s="299" t="s">
        <v>222</v>
      </c>
      <c r="E31" s="103">
        <f>IF($D$4="MAP+ADM Waivers",SUMIF('C Report'!$A$100:$A$199,'C Report Grouper'!$D31,'C Report'!C$100:C$199)+SUMIF('C Report'!$A$300:$A$399,'C Report Grouper'!$D31,'C Report'!C$300:C$399),SUMIF('C Report'!$A$100:$A$199,'C Report Grouper'!$D31,'C Report'!C$100:C$199))</f>
        <v>277993275</v>
      </c>
      <c r="F31" s="418">
        <f>IF($D$4="MAP+ADM Waivers",SUMIF('C Report'!$A$100:$A$199,'C Report Grouper'!$D31,'C Report'!D$100:D$199)+SUMIF('C Report'!$A$300:$A$399,'C Report Grouper'!$D31,'C Report'!D$300:D$399),SUMIF('C Report'!$A$100:$A$199,'C Report Grouper'!$D31,'C Report'!D$100:D$199))</f>
        <v>390435985</v>
      </c>
      <c r="G31" s="418">
        <f>IF($D$4="MAP+ADM Waivers",SUMIF('C Report'!$A$100:$A$199,'C Report Grouper'!$D31,'C Report'!E$100:E$199)+SUMIF('C Report'!$A$300:$A$399,'C Report Grouper'!$D31,'C Report'!E$300:E$399),SUMIF('C Report'!$A$100:$A$199,'C Report Grouper'!$D31,'C Report'!E$100:E$199))</f>
        <v>265701160</v>
      </c>
      <c r="H31" s="418">
        <f>IF($D$4="MAP+ADM Waivers",SUMIF('C Report'!$A$100:$A$199,'C Report Grouper'!$D31,'C Report'!F$100:F$199)+SUMIF('C Report'!$A$300:$A$399,'C Report Grouper'!$D31,'C Report'!F$300:F$399),SUMIF('C Report'!$A$100:$A$199,'C Report Grouper'!$D31,'C Report'!F$100:F$199))</f>
        <v>285304886</v>
      </c>
      <c r="I31" s="105">
        <f>IF($D$4="MAP+ADM Waivers",SUMIF('C Report'!$A$100:$A$199,'C Report Grouper'!$D31,'C Report'!G$100:G$199)+SUMIF('C Report'!$A$300:$A$399,'C Report Grouper'!$D31,'C Report'!G$300:G$399),SUMIF('C Report'!$A$100:$A$199,'C Report Grouper'!$D31,'C Report'!G$100:G$199))</f>
        <v>358992116</v>
      </c>
      <c r="J31" s="104">
        <f>IF($D$4="MAP+ADM Waivers",SUMIF('C Report'!$A$100:$A$199,'C Report Grouper'!$D31,'C Report'!H$100:H$199)+SUMIF('C Report'!$A$300:$A$399,'C Report Grouper'!$D31,'C Report'!H$300:H$399),SUMIF('C Report'!$A$100:$A$199,'C Report Grouper'!$D31,'C Report'!H$100:H$199))</f>
        <v>0</v>
      </c>
      <c r="K31" s="104">
        <f>IF($D$4="MAP+ADM Waivers",SUMIF('C Report'!$A$100:$A$199,'C Report Grouper'!$D31,'C Report'!I$100:I$199)+SUMIF('C Report'!$A$300:$A$399,'C Report Grouper'!$D31,'C Report'!I$300:I$399),SUMIF('C Report'!$A$100:$A$199,'C Report Grouper'!$D31,'C Report'!I$100:I$199))</f>
        <v>0</v>
      </c>
      <c r="L31" s="104">
        <f>IF($D$4="MAP+ADM Waivers",SUMIF('C Report'!$A$100:$A$199,'C Report Grouper'!$D31,'C Report'!J$100:J$199)+SUMIF('C Report'!$A$300:$A$399,'C Report Grouper'!$D31,'C Report'!J$300:J$399),SUMIF('C Report'!$A$100:$A$199,'C Report Grouper'!$D31,'C Report'!J$100:J$199))</f>
        <v>0</v>
      </c>
      <c r="M31" s="104">
        <f>IF($D$4="MAP+ADM Waivers",SUMIF('C Report'!$A$100:$A$199,'C Report Grouper'!$D31,'C Report'!K$100:K$199)+SUMIF('C Report'!$A$300:$A$399,'C Report Grouper'!$D31,'C Report'!K$300:K$399),SUMIF('C Report'!$A$100:$A$199,'C Report Grouper'!$D31,'C Report'!K$100:K$199))</f>
        <v>0</v>
      </c>
      <c r="N31" s="104">
        <f>IF($D$4="MAP+ADM Waivers",SUMIF('C Report'!$A$100:$A$199,'C Report Grouper'!$D31,'C Report'!L$100:L$199)+SUMIF('C Report'!$A$300:$A$399,'C Report Grouper'!$D31,'C Report'!L$300:L$399),SUMIF('C Report'!$A$100:$A$199,'C Report Grouper'!$D31,'C Report'!L$100:L$199))</f>
        <v>0</v>
      </c>
      <c r="O31" s="104">
        <f>IF($D$4="MAP+ADM Waivers",SUMIF('C Report'!$A$100:$A$199,'C Report Grouper'!$D31,'C Report'!M$100:M$199)+SUMIF('C Report'!$A$300:$A$399,'C Report Grouper'!$D31,'C Report'!M$300:M$399),SUMIF('C Report'!$A$100:$A$199,'C Report Grouper'!$D31,'C Report'!M$100:M$199))</f>
        <v>0</v>
      </c>
      <c r="P31" s="104">
        <f>IF($D$4="MAP+ADM Waivers",SUMIF('C Report'!$A$100:$A$199,'C Report Grouper'!$D31,'C Report'!N$100:N$199)+SUMIF('C Report'!$A$300:$A$399,'C Report Grouper'!$D31,'C Report'!N$300:N$399),SUMIF('C Report'!$A$100:$A$199,'C Report Grouper'!$D31,'C Report'!N$100:N$199))</f>
        <v>0</v>
      </c>
      <c r="Q31" s="104">
        <f>IF($D$4="MAP+ADM Waivers",SUMIF('C Report'!$A$100:$A$199,'C Report Grouper'!$D31,'C Report'!O$100:O$199)+SUMIF('C Report'!$A$300:$A$399,'C Report Grouper'!$D31,'C Report'!O$300:O$399),SUMIF('C Report'!$A$100:$A$199,'C Report Grouper'!$D31,'C Report'!O$100:O$199))</f>
        <v>0</v>
      </c>
      <c r="R31" s="104">
        <f>IF($D$4="MAP+ADM Waivers",SUMIF('C Report'!$A$100:$A$199,'C Report Grouper'!$D31,'C Report'!P$100:P$199)+SUMIF('C Report'!$A$300:$A$399,'C Report Grouper'!$D31,'C Report'!P$300:P$399),SUMIF('C Report'!$A$100:$A$199,'C Report Grouper'!$D31,'C Report'!P$100:P$199))</f>
        <v>0</v>
      </c>
      <c r="S31" s="104">
        <f>IF($D$4="MAP+ADM Waivers",SUMIF('C Report'!$A$100:$A$199,'C Report Grouper'!$D31,'C Report'!Q$100:Q$199)+SUMIF('C Report'!$A$300:$A$399,'C Report Grouper'!$D31,'C Report'!Q$300:Q$399),SUMIF('C Report'!$A$100:$A$199,'C Report Grouper'!$D31,'C Report'!Q$100:Q$199))</f>
        <v>0</v>
      </c>
      <c r="T31" s="104">
        <f>IF($D$4="MAP+ADM Waivers",SUMIF('C Report'!$A$100:$A$199,'C Report Grouper'!$D31,'C Report'!R$100:R$199)+SUMIF('C Report'!$A$300:$A$399,'C Report Grouper'!$D31,'C Report'!R$300:R$399),SUMIF('C Report'!$A$100:$A$199,'C Report Grouper'!$D31,'C Report'!R$100:R$199))</f>
        <v>0</v>
      </c>
      <c r="U31" s="104">
        <f>IF($D$4="MAP+ADM Waivers",SUMIF('C Report'!$A$100:$A$199,'C Report Grouper'!$D31,'C Report'!S$100:S$199)+SUMIF('C Report'!$A$300:$A$399,'C Report Grouper'!$D31,'C Report'!S$300:S$399),SUMIF('C Report'!$A$100:$A$199,'C Report Grouper'!$D31,'C Report'!S$100:S$199))</f>
        <v>0</v>
      </c>
      <c r="V31" s="104">
        <f>IF($D$4="MAP+ADM Waivers",SUMIF('C Report'!$A$100:$A$199,'C Report Grouper'!$D31,'C Report'!T$100:T$199)+SUMIF('C Report'!$A$300:$A$399,'C Report Grouper'!$D31,'C Report'!T$300:T$399),SUMIF('C Report'!$A$100:$A$199,'C Report Grouper'!$D31,'C Report'!T$100:T$199))</f>
        <v>0</v>
      </c>
      <c r="W31" s="104">
        <f>IF($D$4="MAP+ADM Waivers",SUMIF('C Report'!$A$100:$A$199,'C Report Grouper'!$D31,'C Report'!U$100:U$199)+SUMIF('C Report'!$A$300:$A$399,'C Report Grouper'!$D31,'C Report'!U$300:U$399),SUMIF('C Report'!$A$100:$A$199,'C Report Grouper'!$D31,'C Report'!U$100:U$199))</f>
        <v>0</v>
      </c>
      <c r="X31" s="104">
        <f>IF($D$4="MAP+ADM Waivers",SUMIF('C Report'!$A$100:$A$199,'C Report Grouper'!$D31,'C Report'!V$100:V$199)+SUMIF('C Report'!$A$300:$A$399,'C Report Grouper'!$D31,'C Report'!V$300:V$399),SUMIF('C Report'!$A$100:$A$199,'C Report Grouper'!$D31,'C Report'!V$100:V$199))</f>
        <v>0</v>
      </c>
      <c r="Y31" s="104">
        <f>IF($D$4="MAP+ADM Waivers",SUMIF('C Report'!$A$100:$A$199,'C Report Grouper'!$D31,'C Report'!W$100:W$199)+SUMIF('C Report'!$A$300:$A$399,'C Report Grouper'!$D31,'C Report'!W$300:W$399),SUMIF('C Report'!$A$100:$A$199,'C Report Grouper'!$D31,'C Report'!W$100:W$199))</f>
        <v>0</v>
      </c>
      <c r="Z31" s="104">
        <f>IF($D$4="MAP+ADM Waivers",SUMIF('C Report'!$A$100:$A$199,'C Report Grouper'!$D31,'C Report'!X$100:X$199)+SUMIF('C Report'!$A$300:$A$399,'C Report Grouper'!$D31,'C Report'!X$300:X$399),SUMIF('C Report'!$A$100:$A$199,'C Report Grouper'!$D31,'C Report'!X$100:X$199))</f>
        <v>0</v>
      </c>
      <c r="AA31" s="104">
        <f>IF($D$4="MAP+ADM Waivers",SUMIF('C Report'!$A$100:$A$199,'C Report Grouper'!$D31,'C Report'!Y$100:Y$199)+SUMIF('C Report'!$A$300:$A$399,'C Report Grouper'!$D31,'C Report'!Y$300:Y$399),SUMIF('C Report'!$A$100:$A$199,'C Report Grouper'!$D31,'C Report'!Y$100:Y$199))</f>
        <v>0</v>
      </c>
      <c r="AB31" s="104">
        <f>IF($D$4="MAP+ADM Waivers",SUMIF('C Report'!$A$100:$A$199,'C Report Grouper'!$D31,'C Report'!Z$100:Z$199)+SUMIF('C Report'!$A$300:$A$399,'C Report Grouper'!$D31,'C Report'!Z$300:Z$399),SUMIF('C Report'!$A$100:$A$199,'C Report Grouper'!$D31,'C Report'!Z$100:Z$199))</f>
        <v>0</v>
      </c>
      <c r="AC31" s="104">
        <f>IF($D$4="MAP+ADM Waivers",SUMIF('C Report'!$A$100:$A$199,'C Report Grouper'!$D31,'C Report'!AA$100:AA$199)+SUMIF('C Report'!$A$300:$A$399,'C Report Grouper'!$D31,'C Report'!AA$300:AA$399),SUMIF('C Report'!$A$100:$A$199,'C Report Grouper'!$D31,'C Report'!AA$100:AA$199))</f>
        <v>0</v>
      </c>
      <c r="AD31" s="104">
        <f>IF($D$4="MAP+ADM Waivers",SUMIF('C Report'!$A$100:$A$199,'C Report Grouper'!$D31,'C Report'!AB$100:AB$199)+SUMIF('C Report'!$A$300:$A$399,'C Report Grouper'!$D31,'C Report'!AB$300:AB$399),SUMIF('C Report'!$A$100:$A$199,'C Report Grouper'!$D31,'C Report'!AB$100:AB$199))</f>
        <v>0</v>
      </c>
      <c r="AE31" s="104">
        <f>IF($D$4="MAP+ADM Waivers",SUMIF('C Report'!$A$100:$A$199,'C Report Grouper'!$D31,'C Report'!AC$100:AC$199)+SUMIF('C Report'!$A$300:$A$399,'C Report Grouper'!$D31,'C Report'!AC$300:AC$399),SUMIF('C Report'!$A$100:$A$199,'C Report Grouper'!$D31,'C Report'!AC$100:AC$199))</f>
        <v>0</v>
      </c>
      <c r="AF31" s="104">
        <f>IF($D$4="MAP+ADM Waivers",SUMIF('C Report'!$A$100:$A$199,'C Report Grouper'!$D31,'C Report'!AD$100:AD$199)+SUMIF('C Report'!$A$300:$A$399,'C Report Grouper'!$D31,'C Report'!AD$300:AD$399),SUMIF('C Report'!$A$100:$A$199,'C Report Grouper'!$D31,'C Report'!AD$100:AD$199))</f>
        <v>0</v>
      </c>
      <c r="AG31" s="104">
        <f>IF($D$4="MAP+ADM Waivers",SUMIF('C Report'!$A$100:$A$199,'C Report Grouper'!$D31,'C Report'!AE$100:AE$199)+SUMIF('C Report'!$A$300:$A$399,'C Report Grouper'!$D31,'C Report'!AE$300:AE$399),SUMIF('C Report'!$A$100:$A$199,'C Report Grouper'!$D31,'C Report'!AE$100:AE$199))</f>
        <v>0</v>
      </c>
      <c r="AH31" s="105">
        <f>IF($D$4="MAP+ADM Waivers",SUMIF('C Report'!$A$100:$A$199,'C Report Grouper'!$D31,'C Report'!AF$100:AF$199)+SUMIF('C Report'!$A$300:$A$399,'C Report Grouper'!$D31,'C Report'!AF$300:AF$399),SUMIF('C Report'!$A$100:$A$199,'C Report Grouper'!$D31,'C Report'!AF$100:AF$199))</f>
        <v>0</v>
      </c>
    </row>
    <row r="32" spans="2:34" hidden="1" x14ac:dyDescent="0.2">
      <c r="B32" s="22" t="str">
        <f>IFERROR(VLOOKUP(C32,'MEG Def'!$A$42:$B$45,2),"")</f>
        <v/>
      </c>
      <c r="C32" s="58"/>
      <c r="D32" s="299"/>
      <c r="E32" s="103">
        <f>IF($D$4="MAP+ADM Waivers",SUMIF('C Report'!$A$100:$A$199,'C Report Grouper'!$D32,'C Report'!C$100:C$199)+SUMIF('C Report'!$A$300:$A$399,'C Report Grouper'!$D32,'C Report'!C$300:C$399),SUMIF('C Report'!$A$100:$A$199,'C Report Grouper'!$D32,'C Report'!C$100:C$199))</f>
        <v>0</v>
      </c>
      <c r="F32" s="418">
        <f>IF($D$4="MAP+ADM Waivers",SUMIF('C Report'!$A$100:$A$199,'C Report Grouper'!$D32,'C Report'!D$100:D$199)+SUMIF('C Report'!$A$300:$A$399,'C Report Grouper'!$D32,'C Report'!D$300:D$399),SUMIF('C Report'!$A$100:$A$199,'C Report Grouper'!$D32,'C Report'!D$100:D$199))</f>
        <v>0</v>
      </c>
      <c r="G32" s="418">
        <f>IF($D$4="MAP+ADM Waivers",SUMIF('C Report'!$A$100:$A$199,'C Report Grouper'!$D32,'C Report'!E$100:E$199)+SUMIF('C Report'!$A$300:$A$399,'C Report Grouper'!$D32,'C Report'!E$300:E$399),SUMIF('C Report'!$A$100:$A$199,'C Report Grouper'!$D32,'C Report'!E$100:E$199))</f>
        <v>0</v>
      </c>
      <c r="H32" s="418">
        <f>IF($D$4="MAP+ADM Waivers",SUMIF('C Report'!$A$100:$A$199,'C Report Grouper'!$D32,'C Report'!F$100:F$199)+SUMIF('C Report'!$A$300:$A$399,'C Report Grouper'!$D32,'C Report'!F$300:F$399),SUMIF('C Report'!$A$100:$A$199,'C Report Grouper'!$D32,'C Report'!F$100:F$199))</f>
        <v>0</v>
      </c>
      <c r="I32" s="105">
        <f>IF($D$4="MAP+ADM Waivers",SUMIF('C Report'!$A$100:$A$199,'C Report Grouper'!$D32,'C Report'!G$100:G$199)+SUMIF('C Report'!$A$300:$A$399,'C Report Grouper'!$D32,'C Report'!G$300:G$399),SUMIF('C Report'!$A$100:$A$199,'C Report Grouper'!$D32,'C Report'!G$100:G$199))</f>
        <v>0</v>
      </c>
      <c r="J32" s="104">
        <f>IF($D$4="MAP+ADM Waivers",SUMIF('C Report'!$A$100:$A$199,'C Report Grouper'!$D32,'C Report'!H$100:H$199)+SUMIF('C Report'!$A$300:$A$399,'C Report Grouper'!$D32,'C Report'!H$300:H$399),SUMIF('C Report'!$A$100:$A$199,'C Report Grouper'!$D32,'C Report'!H$100:H$199))</f>
        <v>0</v>
      </c>
      <c r="K32" s="104">
        <f>IF($D$4="MAP+ADM Waivers",SUMIF('C Report'!$A$100:$A$199,'C Report Grouper'!$D32,'C Report'!I$100:I$199)+SUMIF('C Report'!$A$300:$A$399,'C Report Grouper'!$D32,'C Report'!I$300:I$399),SUMIF('C Report'!$A$100:$A$199,'C Report Grouper'!$D32,'C Report'!I$100:I$199))</f>
        <v>0</v>
      </c>
      <c r="L32" s="104">
        <f>IF($D$4="MAP+ADM Waivers",SUMIF('C Report'!$A$100:$A$199,'C Report Grouper'!$D32,'C Report'!J$100:J$199)+SUMIF('C Report'!$A$300:$A$399,'C Report Grouper'!$D32,'C Report'!J$300:J$399),SUMIF('C Report'!$A$100:$A$199,'C Report Grouper'!$D32,'C Report'!J$100:J$199))</f>
        <v>0</v>
      </c>
      <c r="M32" s="104">
        <f>IF($D$4="MAP+ADM Waivers",SUMIF('C Report'!$A$100:$A$199,'C Report Grouper'!$D32,'C Report'!K$100:K$199)+SUMIF('C Report'!$A$300:$A$399,'C Report Grouper'!$D32,'C Report'!K$300:K$399),SUMIF('C Report'!$A$100:$A$199,'C Report Grouper'!$D32,'C Report'!K$100:K$199))</f>
        <v>0</v>
      </c>
      <c r="N32" s="104">
        <f>IF($D$4="MAP+ADM Waivers",SUMIF('C Report'!$A$100:$A$199,'C Report Grouper'!$D32,'C Report'!L$100:L$199)+SUMIF('C Report'!$A$300:$A$399,'C Report Grouper'!$D32,'C Report'!L$300:L$399),SUMIF('C Report'!$A$100:$A$199,'C Report Grouper'!$D32,'C Report'!L$100:L$199))</f>
        <v>0</v>
      </c>
      <c r="O32" s="104">
        <f>IF($D$4="MAP+ADM Waivers",SUMIF('C Report'!$A$100:$A$199,'C Report Grouper'!$D32,'C Report'!M$100:M$199)+SUMIF('C Report'!$A$300:$A$399,'C Report Grouper'!$D32,'C Report'!M$300:M$399),SUMIF('C Report'!$A$100:$A$199,'C Report Grouper'!$D32,'C Report'!M$100:M$199))</f>
        <v>0</v>
      </c>
      <c r="P32" s="104">
        <f>IF($D$4="MAP+ADM Waivers",SUMIF('C Report'!$A$100:$A$199,'C Report Grouper'!$D32,'C Report'!N$100:N$199)+SUMIF('C Report'!$A$300:$A$399,'C Report Grouper'!$D32,'C Report'!N$300:N$399),SUMIF('C Report'!$A$100:$A$199,'C Report Grouper'!$D32,'C Report'!N$100:N$199))</f>
        <v>0</v>
      </c>
      <c r="Q32" s="104">
        <f>IF($D$4="MAP+ADM Waivers",SUMIF('C Report'!$A$100:$A$199,'C Report Grouper'!$D32,'C Report'!O$100:O$199)+SUMIF('C Report'!$A$300:$A$399,'C Report Grouper'!$D32,'C Report'!O$300:O$399),SUMIF('C Report'!$A$100:$A$199,'C Report Grouper'!$D32,'C Report'!O$100:O$199))</f>
        <v>0</v>
      </c>
      <c r="R32" s="104">
        <f>IF($D$4="MAP+ADM Waivers",SUMIF('C Report'!$A$100:$A$199,'C Report Grouper'!$D32,'C Report'!P$100:P$199)+SUMIF('C Report'!$A$300:$A$399,'C Report Grouper'!$D32,'C Report'!P$300:P$399),SUMIF('C Report'!$A$100:$A$199,'C Report Grouper'!$D32,'C Report'!P$100:P$199))</f>
        <v>0</v>
      </c>
      <c r="S32" s="104">
        <f>IF($D$4="MAP+ADM Waivers",SUMIF('C Report'!$A$100:$A$199,'C Report Grouper'!$D32,'C Report'!Q$100:Q$199)+SUMIF('C Report'!$A$300:$A$399,'C Report Grouper'!$D32,'C Report'!Q$300:Q$399),SUMIF('C Report'!$A$100:$A$199,'C Report Grouper'!$D32,'C Report'!Q$100:Q$199))</f>
        <v>0</v>
      </c>
      <c r="T32" s="104">
        <f>IF($D$4="MAP+ADM Waivers",SUMIF('C Report'!$A$100:$A$199,'C Report Grouper'!$D32,'C Report'!R$100:R$199)+SUMIF('C Report'!$A$300:$A$399,'C Report Grouper'!$D32,'C Report'!R$300:R$399),SUMIF('C Report'!$A$100:$A$199,'C Report Grouper'!$D32,'C Report'!R$100:R$199))</f>
        <v>0</v>
      </c>
      <c r="U32" s="104">
        <f>IF($D$4="MAP+ADM Waivers",SUMIF('C Report'!$A$100:$A$199,'C Report Grouper'!$D32,'C Report'!S$100:S$199)+SUMIF('C Report'!$A$300:$A$399,'C Report Grouper'!$D32,'C Report'!S$300:S$399),SUMIF('C Report'!$A$100:$A$199,'C Report Grouper'!$D32,'C Report'!S$100:S$199))</f>
        <v>0</v>
      </c>
      <c r="V32" s="104">
        <f>IF($D$4="MAP+ADM Waivers",SUMIF('C Report'!$A$100:$A$199,'C Report Grouper'!$D32,'C Report'!T$100:T$199)+SUMIF('C Report'!$A$300:$A$399,'C Report Grouper'!$D32,'C Report'!T$300:T$399),SUMIF('C Report'!$A$100:$A$199,'C Report Grouper'!$D32,'C Report'!T$100:T$199))</f>
        <v>0</v>
      </c>
      <c r="W32" s="104">
        <f>IF($D$4="MAP+ADM Waivers",SUMIF('C Report'!$A$100:$A$199,'C Report Grouper'!$D32,'C Report'!U$100:U$199)+SUMIF('C Report'!$A$300:$A$399,'C Report Grouper'!$D32,'C Report'!U$300:U$399),SUMIF('C Report'!$A$100:$A$199,'C Report Grouper'!$D32,'C Report'!U$100:U$199))</f>
        <v>0</v>
      </c>
      <c r="X32" s="104">
        <f>IF($D$4="MAP+ADM Waivers",SUMIF('C Report'!$A$100:$A$199,'C Report Grouper'!$D32,'C Report'!V$100:V$199)+SUMIF('C Report'!$A$300:$A$399,'C Report Grouper'!$D32,'C Report'!V$300:V$399),SUMIF('C Report'!$A$100:$A$199,'C Report Grouper'!$D32,'C Report'!V$100:V$199))</f>
        <v>0</v>
      </c>
      <c r="Y32" s="104">
        <f>IF($D$4="MAP+ADM Waivers",SUMIF('C Report'!$A$100:$A$199,'C Report Grouper'!$D32,'C Report'!W$100:W$199)+SUMIF('C Report'!$A$300:$A$399,'C Report Grouper'!$D32,'C Report'!W$300:W$399),SUMIF('C Report'!$A$100:$A$199,'C Report Grouper'!$D32,'C Report'!W$100:W$199))</f>
        <v>0</v>
      </c>
      <c r="Z32" s="104">
        <f>IF($D$4="MAP+ADM Waivers",SUMIF('C Report'!$A$100:$A$199,'C Report Grouper'!$D32,'C Report'!X$100:X$199)+SUMIF('C Report'!$A$300:$A$399,'C Report Grouper'!$D32,'C Report'!X$300:X$399),SUMIF('C Report'!$A$100:$A$199,'C Report Grouper'!$D32,'C Report'!X$100:X$199))</f>
        <v>0</v>
      </c>
      <c r="AA32" s="104">
        <f>IF($D$4="MAP+ADM Waivers",SUMIF('C Report'!$A$100:$A$199,'C Report Grouper'!$D32,'C Report'!Y$100:Y$199)+SUMIF('C Report'!$A$300:$A$399,'C Report Grouper'!$D32,'C Report'!Y$300:Y$399),SUMIF('C Report'!$A$100:$A$199,'C Report Grouper'!$D32,'C Report'!Y$100:Y$199))</f>
        <v>0</v>
      </c>
      <c r="AB32" s="104">
        <f>IF($D$4="MAP+ADM Waivers",SUMIF('C Report'!$A$100:$A$199,'C Report Grouper'!$D32,'C Report'!Z$100:Z$199)+SUMIF('C Report'!$A$300:$A$399,'C Report Grouper'!$D32,'C Report'!Z$300:Z$399),SUMIF('C Report'!$A$100:$A$199,'C Report Grouper'!$D32,'C Report'!Z$100:Z$199))</f>
        <v>0</v>
      </c>
      <c r="AC32" s="104">
        <f>IF($D$4="MAP+ADM Waivers",SUMIF('C Report'!$A$100:$A$199,'C Report Grouper'!$D32,'C Report'!AA$100:AA$199)+SUMIF('C Report'!$A$300:$A$399,'C Report Grouper'!$D32,'C Report'!AA$300:AA$399),SUMIF('C Report'!$A$100:$A$199,'C Report Grouper'!$D32,'C Report'!AA$100:AA$199))</f>
        <v>0</v>
      </c>
      <c r="AD32" s="104">
        <f>IF($D$4="MAP+ADM Waivers",SUMIF('C Report'!$A$100:$A$199,'C Report Grouper'!$D32,'C Report'!AB$100:AB$199)+SUMIF('C Report'!$A$300:$A$399,'C Report Grouper'!$D32,'C Report'!AB$300:AB$399),SUMIF('C Report'!$A$100:$A$199,'C Report Grouper'!$D32,'C Report'!AB$100:AB$199))</f>
        <v>0</v>
      </c>
      <c r="AE32" s="104">
        <f>IF($D$4="MAP+ADM Waivers",SUMIF('C Report'!$A$100:$A$199,'C Report Grouper'!$D32,'C Report'!AC$100:AC$199)+SUMIF('C Report'!$A$300:$A$399,'C Report Grouper'!$D32,'C Report'!AC$300:AC$399),SUMIF('C Report'!$A$100:$A$199,'C Report Grouper'!$D32,'C Report'!AC$100:AC$199))</f>
        <v>0</v>
      </c>
      <c r="AF32" s="104">
        <f>IF($D$4="MAP+ADM Waivers",SUMIF('C Report'!$A$100:$A$199,'C Report Grouper'!$D32,'C Report'!AD$100:AD$199)+SUMIF('C Report'!$A$300:$A$399,'C Report Grouper'!$D32,'C Report'!AD$300:AD$399),SUMIF('C Report'!$A$100:$A$199,'C Report Grouper'!$D32,'C Report'!AD$100:AD$199))</f>
        <v>0</v>
      </c>
      <c r="AG32" s="104">
        <f>IF($D$4="MAP+ADM Waivers",SUMIF('C Report'!$A$100:$A$199,'C Report Grouper'!$D32,'C Report'!AE$100:AE$199)+SUMIF('C Report'!$A$300:$A$399,'C Report Grouper'!$D32,'C Report'!AE$300:AE$399),SUMIF('C Report'!$A$100:$A$199,'C Report Grouper'!$D32,'C Report'!AE$100:AE$199))</f>
        <v>0</v>
      </c>
      <c r="AH32" s="105">
        <f>IF($D$4="MAP+ADM Waivers",SUMIF('C Report'!$A$100:$A$199,'C Report Grouper'!$D32,'C Report'!AF$100:AF$199)+SUMIF('C Report'!$A$300:$A$399,'C Report Grouper'!$D32,'C Report'!AF$300:AF$399),SUMIF('C Report'!$A$100:$A$199,'C Report Grouper'!$D32,'C Report'!AF$100:AF$199))</f>
        <v>0</v>
      </c>
    </row>
    <row r="33" spans="2:34" hidden="1" x14ac:dyDescent="0.2">
      <c r="B33" s="22" t="str">
        <f>IFERROR(VLOOKUP(C33,'MEG Def'!$A$42:$B$45,2),"")</f>
        <v/>
      </c>
      <c r="C33" s="58"/>
      <c r="D33" s="299"/>
      <c r="E33" s="103">
        <f>IF($D$4="MAP+ADM Waivers",SUMIF('C Report'!$A$100:$A$199,'C Report Grouper'!$D33,'C Report'!C$100:C$199)+SUMIF('C Report'!$A$300:$A$399,'C Report Grouper'!$D33,'C Report'!C$300:C$399),SUMIF('C Report'!$A$100:$A$199,'C Report Grouper'!$D33,'C Report'!C$100:C$199))</f>
        <v>0</v>
      </c>
      <c r="F33" s="418">
        <f>IF($D$4="MAP+ADM Waivers",SUMIF('C Report'!$A$100:$A$199,'C Report Grouper'!$D33,'C Report'!D$100:D$199)+SUMIF('C Report'!$A$300:$A$399,'C Report Grouper'!$D33,'C Report'!D$300:D$399),SUMIF('C Report'!$A$100:$A$199,'C Report Grouper'!$D33,'C Report'!D$100:D$199))</f>
        <v>0</v>
      </c>
      <c r="G33" s="418">
        <f>IF($D$4="MAP+ADM Waivers",SUMIF('C Report'!$A$100:$A$199,'C Report Grouper'!$D33,'C Report'!E$100:E$199)+SUMIF('C Report'!$A$300:$A$399,'C Report Grouper'!$D33,'C Report'!E$300:E$399),SUMIF('C Report'!$A$100:$A$199,'C Report Grouper'!$D33,'C Report'!E$100:E$199))</f>
        <v>0</v>
      </c>
      <c r="H33" s="418">
        <f>IF($D$4="MAP+ADM Waivers",SUMIF('C Report'!$A$100:$A$199,'C Report Grouper'!$D33,'C Report'!F$100:F$199)+SUMIF('C Report'!$A$300:$A$399,'C Report Grouper'!$D33,'C Report'!F$300:F$399),SUMIF('C Report'!$A$100:$A$199,'C Report Grouper'!$D33,'C Report'!F$100:F$199))</f>
        <v>0</v>
      </c>
      <c r="I33" s="105">
        <f>IF($D$4="MAP+ADM Waivers",SUMIF('C Report'!$A$100:$A$199,'C Report Grouper'!$D33,'C Report'!G$100:G$199)+SUMIF('C Report'!$A$300:$A$399,'C Report Grouper'!$D33,'C Report'!G$300:G$399),SUMIF('C Report'!$A$100:$A$199,'C Report Grouper'!$D33,'C Report'!G$100:G$199))</f>
        <v>0</v>
      </c>
      <c r="J33" s="104">
        <f>IF($D$4="MAP+ADM Waivers",SUMIF('C Report'!$A$100:$A$199,'C Report Grouper'!$D33,'C Report'!H$100:H$199)+SUMIF('C Report'!$A$300:$A$399,'C Report Grouper'!$D33,'C Report'!H$300:H$399),SUMIF('C Report'!$A$100:$A$199,'C Report Grouper'!$D33,'C Report'!H$100:H$199))</f>
        <v>0</v>
      </c>
      <c r="K33" s="104">
        <f>IF($D$4="MAP+ADM Waivers",SUMIF('C Report'!$A$100:$A$199,'C Report Grouper'!$D33,'C Report'!I$100:I$199)+SUMIF('C Report'!$A$300:$A$399,'C Report Grouper'!$D33,'C Report'!I$300:I$399),SUMIF('C Report'!$A$100:$A$199,'C Report Grouper'!$D33,'C Report'!I$100:I$199))</f>
        <v>0</v>
      </c>
      <c r="L33" s="104">
        <f>IF($D$4="MAP+ADM Waivers",SUMIF('C Report'!$A$100:$A$199,'C Report Grouper'!$D33,'C Report'!J$100:J$199)+SUMIF('C Report'!$A$300:$A$399,'C Report Grouper'!$D33,'C Report'!J$300:J$399),SUMIF('C Report'!$A$100:$A$199,'C Report Grouper'!$D33,'C Report'!J$100:J$199))</f>
        <v>0</v>
      </c>
      <c r="M33" s="104">
        <f>IF($D$4="MAP+ADM Waivers",SUMIF('C Report'!$A$100:$A$199,'C Report Grouper'!$D33,'C Report'!K$100:K$199)+SUMIF('C Report'!$A$300:$A$399,'C Report Grouper'!$D33,'C Report'!K$300:K$399),SUMIF('C Report'!$A$100:$A$199,'C Report Grouper'!$D33,'C Report'!K$100:K$199))</f>
        <v>0</v>
      </c>
      <c r="N33" s="104">
        <f>IF($D$4="MAP+ADM Waivers",SUMIF('C Report'!$A$100:$A$199,'C Report Grouper'!$D33,'C Report'!L$100:L$199)+SUMIF('C Report'!$A$300:$A$399,'C Report Grouper'!$D33,'C Report'!L$300:L$399),SUMIF('C Report'!$A$100:$A$199,'C Report Grouper'!$D33,'C Report'!L$100:L$199))</f>
        <v>0</v>
      </c>
      <c r="O33" s="104">
        <f>IF($D$4="MAP+ADM Waivers",SUMIF('C Report'!$A$100:$A$199,'C Report Grouper'!$D33,'C Report'!M$100:M$199)+SUMIF('C Report'!$A$300:$A$399,'C Report Grouper'!$D33,'C Report'!M$300:M$399),SUMIF('C Report'!$A$100:$A$199,'C Report Grouper'!$D33,'C Report'!M$100:M$199))</f>
        <v>0</v>
      </c>
      <c r="P33" s="104">
        <f>IF($D$4="MAP+ADM Waivers",SUMIF('C Report'!$A$100:$A$199,'C Report Grouper'!$D33,'C Report'!N$100:N$199)+SUMIF('C Report'!$A$300:$A$399,'C Report Grouper'!$D33,'C Report'!N$300:N$399),SUMIF('C Report'!$A$100:$A$199,'C Report Grouper'!$D33,'C Report'!N$100:N$199))</f>
        <v>0</v>
      </c>
      <c r="Q33" s="104">
        <f>IF($D$4="MAP+ADM Waivers",SUMIF('C Report'!$A$100:$A$199,'C Report Grouper'!$D33,'C Report'!O$100:O$199)+SUMIF('C Report'!$A$300:$A$399,'C Report Grouper'!$D33,'C Report'!O$300:O$399),SUMIF('C Report'!$A$100:$A$199,'C Report Grouper'!$D33,'C Report'!O$100:O$199))</f>
        <v>0</v>
      </c>
      <c r="R33" s="104">
        <f>IF($D$4="MAP+ADM Waivers",SUMIF('C Report'!$A$100:$A$199,'C Report Grouper'!$D33,'C Report'!P$100:P$199)+SUMIF('C Report'!$A$300:$A$399,'C Report Grouper'!$D33,'C Report'!P$300:P$399),SUMIF('C Report'!$A$100:$A$199,'C Report Grouper'!$D33,'C Report'!P$100:P$199))</f>
        <v>0</v>
      </c>
      <c r="S33" s="104">
        <f>IF($D$4="MAP+ADM Waivers",SUMIF('C Report'!$A$100:$A$199,'C Report Grouper'!$D33,'C Report'!Q$100:Q$199)+SUMIF('C Report'!$A$300:$A$399,'C Report Grouper'!$D33,'C Report'!Q$300:Q$399),SUMIF('C Report'!$A$100:$A$199,'C Report Grouper'!$D33,'C Report'!Q$100:Q$199))</f>
        <v>0</v>
      </c>
      <c r="T33" s="104">
        <f>IF($D$4="MAP+ADM Waivers",SUMIF('C Report'!$A$100:$A$199,'C Report Grouper'!$D33,'C Report'!R$100:R$199)+SUMIF('C Report'!$A$300:$A$399,'C Report Grouper'!$D33,'C Report'!R$300:R$399),SUMIF('C Report'!$A$100:$A$199,'C Report Grouper'!$D33,'C Report'!R$100:R$199))</f>
        <v>0</v>
      </c>
      <c r="U33" s="104">
        <f>IF($D$4="MAP+ADM Waivers",SUMIF('C Report'!$A$100:$A$199,'C Report Grouper'!$D33,'C Report'!S$100:S$199)+SUMIF('C Report'!$A$300:$A$399,'C Report Grouper'!$D33,'C Report'!S$300:S$399),SUMIF('C Report'!$A$100:$A$199,'C Report Grouper'!$D33,'C Report'!S$100:S$199))</f>
        <v>0</v>
      </c>
      <c r="V33" s="104">
        <f>IF($D$4="MAP+ADM Waivers",SUMIF('C Report'!$A$100:$A$199,'C Report Grouper'!$D33,'C Report'!T$100:T$199)+SUMIF('C Report'!$A$300:$A$399,'C Report Grouper'!$D33,'C Report'!T$300:T$399),SUMIF('C Report'!$A$100:$A$199,'C Report Grouper'!$D33,'C Report'!T$100:T$199))</f>
        <v>0</v>
      </c>
      <c r="W33" s="104">
        <f>IF($D$4="MAP+ADM Waivers",SUMIF('C Report'!$A$100:$A$199,'C Report Grouper'!$D33,'C Report'!U$100:U$199)+SUMIF('C Report'!$A$300:$A$399,'C Report Grouper'!$D33,'C Report'!U$300:U$399),SUMIF('C Report'!$A$100:$A$199,'C Report Grouper'!$D33,'C Report'!U$100:U$199))</f>
        <v>0</v>
      </c>
      <c r="X33" s="104">
        <f>IF($D$4="MAP+ADM Waivers",SUMIF('C Report'!$A$100:$A$199,'C Report Grouper'!$D33,'C Report'!V$100:V$199)+SUMIF('C Report'!$A$300:$A$399,'C Report Grouper'!$D33,'C Report'!V$300:V$399),SUMIF('C Report'!$A$100:$A$199,'C Report Grouper'!$D33,'C Report'!V$100:V$199))</f>
        <v>0</v>
      </c>
      <c r="Y33" s="104">
        <f>IF($D$4="MAP+ADM Waivers",SUMIF('C Report'!$A$100:$A$199,'C Report Grouper'!$D33,'C Report'!W$100:W$199)+SUMIF('C Report'!$A$300:$A$399,'C Report Grouper'!$D33,'C Report'!W$300:W$399),SUMIF('C Report'!$A$100:$A$199,'C Report Grouper'!$D33,'C Report'!W$100:W$199))</f>
        <v>0</v>
      </c>
      <c r="Z33" s="104">
        <f>IF($D$4="MAP+ADM Waivers",SUMIF('C Report'!$A$100:$A$199,'C Report Grouper'!$D33,'C Report'!X$100:X$199)+SUMIF('C Report'!$A$300:$A$399,'C Report Grouper'!$D33,'C Report'!X$300:X$399),SUMIF('C Report'!$A$100:$A$199,'C Report Grouper'!$D33,'C Report'!X$100:X$199))</f>
        <v>0</v>
      </c>
      <c r="AA33" s="104">
        <f>IF($D$4="MAP+ADM Waivers",SUMIF('C Report'!$A$100:$A$199,'C Report Grouper'!$D33,'C Report'!Y$100:Y$199)+SUMIF('C Report'!$A$300:$A$399,'C Report Grouper'!$D33,'C Report'!Y$300:Y$399),SUMIF('C Report'!$A$100:$A$199,'C Report Grouper'!$D33,'C Report'!Y$100:Y$199))</f>
        <v>0</v>
      </c>
      <c r="AB33" s="104">
        <f>IF($D$4="MAP+ADM Waivers",SUMIF('C Report'!$A$100:$A$199,'C Report Grouper'!$D33,'C Report'!Z$100:Z$199)+SUMIF('C Report'!$A$300:$A$399,'C Report Grouper'!$D33,'C Report'!Z$300:Z$399),SUMIF('C Report'!$A$100:$A$199,'C Report Grouper'!$D33,'C Report'!Z$100:Z$199))</f>
        <v>0</v>
      </c>
      <c r="AC33" s="104">
        <f>IF($D$4="MAP+ADM Waivers",SUMIF('C Report'!$A$100:$A$199,'C Report Grouper'!$D33,'C Report'!AA$100:AA$199)+SUMIF('C Report'!$A$300:$A$399,'C Report Grouper'!$D33,'C Report'!AA$300:AA$399),SUMIF('C Report'!$A$100:$A$199,'C Report Grouper'!$D33,'C Report'!AA$100:AA$199))</f>
        <v>0</v>
      </c>
      <c r="AD33" s="104">
        <f>IF($D$4="MAP+ADM Waivers",SUMIF('C Report'!$A$100:$A$199,'C Report Grouper'!$D33,'C Report'!AB$100:AB$199)+SUMIF('C Report'!$A$300:$A$399,'C Report Grouper'!$D33,'C Report'!AB$300:AB$399),SUMIF('C Report'!$A$100:$A$199,'C Report Grouper'!$D33,'C Report'!AB$100:AB$199))</f>
        <v>0</v>
      </c>
      <c r="AE33" s="104">
        <f>IF($D$4="MAP+ADM Waivers",SUMIF('C Report'!$A$100:$A$199,'C Report Grouper'!$D33,'C Report'!AC$100:AC$199)+SUMIF('C Report'!$A$300:$A$399,'C Report Grouper'!$D33,'C Report'!AC$300:AC$399),SUMIF('C Report'!$A$100:$A$199,'C Report Grouper'!$D33,'C Report'!AC$100:AC$199))</f>
        <v>0</v>
      </c>
      <c r="AF33" s="104">
        <f>IF($D$4="MAP+ADM Waivers",SUMIF('C Report'!$A$100:$A$199,'C Report Grouper'!$D33,'C Report'!AD$100:AD$199)+SUMIF('C Report'!$A$300:$A$399,'C Report Grouper'!$D33,'C Report'!AD$300:AD$399),SUMIF('C Report'!$A$100:$A$199,'C Report Grouper'!$D33,'C Report'!AD$100:AD$199))</f>
        <v>0</v>
      </c>
      <c r="AG33" s="104">
        <f>IF($D$4="MAP+ADM Waivers",SUMIF('C Report'!$A$100:$A$199,'C Report Grouper'!$D33,'C Report'!AE$100:AE$199)+SUMIF('C Report'!$A$300:$A$399,'C Report Grouper'!$D33,'C Report'!AE$300:AE$399),SUMIF('C Report'!$A$100:$A$199,'C Report Grouper'!$D33,'C Report'!AE$100:AE$199))</f>
        <v>0</v>
      </c>
      <c r="AH33" s="105">
        <f>IF($D$4="MAP+ADM Waivers",SUMIF('C Report'!$A$100:$A$199,'C Report Grouper'!$D33,'C Report'!AF$100:AF$199)+SUMIF('C Report'!$A$300:$A$399,'C Report Grouper'!$D33,'C Report'!AF$300:AF$399),SUMIF('C Report'!$A$100:$A$199,'C Report Grouper'!$D33,'C Report'!AF$100:AF$199))</f>
        <v>0</v>
      </c>
    </row>
    <row r="34" spans="2:34" hidden="1" x14ac:dyDescent="0.2">
      <c r="B34" s="24"/>
      <c r="C34" s="58"/>
      <c r="D34" s="299"/>
      <c r="E34" s="103">
        <f>IF($D$4="MAP+ADM Waivers",SUMIF('C Report'!$A$100:$A$199,'C Report Grouper'!$D34,'C Report'!C$100:C$199)+SUMIF('C Report'!$A$300:$A$399,'C Report Grouper'!$D34,'C Report'!C$300:C$399),SUMIF('C Report'!$A$100:$A$199,'C Report Grouper'!$D34,'C Report'!C$100:C$199))</f>
        <v>0</v>
      </c>
      <c r="F34" s="418">
        <f>IF($D$4="MAP+ADM Waivers",SUMIF('C Report'!$A$100:$A$199,'C Report Grouper'!$D34,'C Report'!D$100:D$199)+SUMIF('C Report'!$A$300:$A$399,'C Report Grouper'!$D34,'C Report'!D$300:D$399),SUMIF('C Report'!$A$100:$A$199,'C Report Grouper'!$D34,'C Report'!D$100:D$199))</f>
        <v>0</v>
      </c>
      <c r="G34" s="418">
        <f>IF($D$4="MAP+ADM Waivers",SUMIF('C Report'!$A$100:$A$199,'C Report Grouper'!$D34,'C Report'!E$100:E$199)+SUMIF('C Report'!$A$300:$A$399,'C Report Grouper'!$D34,'C Report'!E$300:E$399),SUMIF('C Report'!$A$100:$A$199,'C Report Grouper'!$D34,'C Report'!E$100:E$199))</f>
        <v>0</v>
      </c>
      <c r="H34" s="418">
        <f>IF($D$4="MAP+ADM Waivers",SUMIF('C Report'!$A$100:$A$199,'C Report Grouper'!$D34,'C Report'!F$100:F$199)+SUMIF('C Report'!$A$300:$A$399,'C Report Grouper'!$D34,'C Report'!F$300:F$399),SUMIF('C Report'!$A$100:$A$199,'C Report Grouper'!$D34,'C Report'!F$100:F$199))</f>
        <v>0</v>
      </c>
      <c r="I34" s="105">
        <f>IF($D$4="MAP+ADM Waivers",SUMIF('C Report'!$A$100:$A$199,'C Report Grouper'!$D34,'C Report'!G$100:G$199)+SUMIF('C Report'!$A$300:$A$399,'C Report Grouper'!$D34,'C Report'!G$300:G$399),SUMIF('C Report'!$A$100:$A$199,'C Report Grouper'!$D34,'C Report'!G$100:G$199))</f>
        <v>0</v>
      </c>
      <c r="J34" s="104">
        <f>IF($D$4="MAP+ADM Waivers",SUMIF('C Report'!$A$100:$A$199,'C Report Grouper'!$D34,'C Report'!H$100:H$199)+SUMIF('C Report'!$A$300:$A$399,'C Report Grouper'!$D34,'C Report'!H$300:H$399),SUMIF('C Report'!$A$100:$A$199,'C Report Grouper'!$D34,'C Report'!H$100:H$199))</f>
        <v>0</v>
      </c>
      <c r="K34" s="104">
        <f>IF($D$4="MAP+ADM Waivers",SUMIF('C Report'!$A$100:$A$199,'C Report Grouper'!$D34,'C Report'!I$100:I$199)+SUMIF('C Report'!$A$300:$A$399,'C Report Grouper'!$D34,'C Report'!I$300:I$399),SUMIF('C Report'!$A$100:$A$199,'C Report Grouper'!$D34,'C Report'!I$100:I$199))</f>
        <v>0</v>
      </c>
      <c r="L34" s="104">
        <f>IF($D$4="MAP+ADM Waivers",SUMIF('C Report'!$A$100:$A$199,'C Report Grouper'!$D34,'C Report'!J$100:J$199)+SUMIF('C Report'!$A$300:$A$399,'C Report Grouper'!$D34,'C Report'!J$300:J$399),SUMIF('C Report'!$A$100:$A$199,'C Report Grouper'!$D34,'C Report'!J$100:J$199))</f>
        <v>0</v>
      </c>
      <c r="M34" s="104">
        <f>IF($D$4="MAP+ADM Waivers",SUMIF('C Report'!$A$100:$A$199,'C Report Grouper'!$D34,'C Report'!K$100:K$199)+SUMIF('C Report'!$A$300:$A$399,'C Report Grouper'!$D34,'C Report'!K$300:K$399),SUMIF('C Report'!$A$100:$A$199,'C Report Grouper'!$D34,'C Report'!K$100:K$199))</f>
        <v>0</v>
      </c>
      <c r="N34" s="104">
        <f>IF($D$4="MAP+ADM Waivers",SUMIF('C Report'!$A$100:$A$199,'C Report Grouper'!$D34,'C Report'!L$100:L$199)+SUMIF('C Report'!$A$300:$A$399,'C Report Grouper'!$D34,'C Report'!L$300:L$399),SUMIF('C Report'!$A$100:$A$199,'C Report Grouper'!$D34,'C Report'!L$100:L$199))</f>
        <v>0</v>
      </c>
      <c r="O34" s="104">
        <f>IF($D$4="MAP+ADM Waivers",SUMIF('C Report'!$A$100:$A$199,'C Report Grouper'!$D34,'C Report'!M$100:M$199)+SUMIF('C Report'!$A$300:$A$399,'C Report Grouper'!$D34,'C Report'!M$300:M$399),SUMIF('C Report'!$A$100:$A$199,'C Report Grouper'!$D34,'C Report'!M$100:M$199))</f>
        <v>0</v>
      </c>
      <c r="P34" s="104">
        <f>IF($D$4="MAP+ADM Waivers",SUMIF('C Report'!$A$100:$A$199,'C Report Grouper'!$D34,'C Report'!N$100:N$199)+SUMIF('C Report'!$A$300:$A$399,'C Report Grouper'!$D34,'C Report'!N$300:N$399),SUMIF('C Report'!$A$100:$A$199,'C Report Grouper'!$D34,'C Report'!N$100:N$199))</f>
        <v>0</v>
      </c>
      <c r="Q34" s="104">
        <f>IF($D$4="MAP+ADM Waivers",SUMIF('C Report'!$A$100:$A$199,'C Report Grouper'!$D34,'C Report'!O$100:O$199)+SUMIF('C Report'!$A$300:$A$399,'C Report Grouper'!$D34,'C Report'!O$300:O$399),SUMIF('C Report'!$A$100:$A$199,'C Report Grouper'!$D34,'C Report'!O$100:O$199))</f>
        <v>0</v>
      </c>
      <c r="R34" s="104">
        <f>IF($D$4="MAP+ADM Waivers",SUMIF('C Report'!$A$100:$A$199,'C Report Grouper'!$D34,'C Report'!P$100:P$199)+SUMIF('C Report'!$A$300:$A$399,'C Report Grouper'!$D34,'C Report'!P$300:P$399),SUMIF('C Report'!$A$100:$A$199,'C Report Grouper'!$D34,'C Report'!P$100:P$199))</f>
        <v>0</v>
      </c>
      <c r="S34" s="104">
        <f>IF($D$4="MAP+ADM Waivers",SUMIF('C Report'!$A$100:$A$199,'C Report Grouper'!$D34,'C Report'!Q$100:Q$199)+SUMIF('C Report'!$A$300:$A$399,'C Report Grouper'!$D34,'C Report'!Q$300:Q$399),SUMIF('C Report'!$A$100:$A$199,'C Report Grouper'!$D34,'C Report'!Q$100:Q$199))</f>
        <v>0</v>
      </c>
      <c r="T34" s="104">
        <f>IF($D$4="MAP+ADM Waivers",SUMIF('C Report'!$A$100:$A$199,'C Report Grouper'!$D34,'C Report'!R$100:R$199)+SUMIF('C Report'!$A$300:$A$399,'C Report Grouper'!$D34,'C Report'!R$300:R$399),SUMIF('C Report'!$A$100:$A$199,'C Report Grouper'!$D34,'C Report'!R$100:R$199))</f>
        <v>0</v>
      </c>
      <c r="U34" s="104">
        <f>IF($D$4="MAP+ADM Waivers",SUMIF('C Report'!$A$100:$A$199,'C Report Grouper'!$D34,'C Report'!S$100:S$199)+SUMIF('C Report'!$A$300:$A$399,'C Report Grouper'!$D34,'C Report'!S$300:S$399),SUMIF('C Report'!$A$100:$A$199,'C Report Grouper'!$D34,'C Report'!S$100:S$199))</f>
        <v>0</v>
      </c>
      <c r="V34" s="104">
        <f>IF($D$4="MAP+ADM Waivers",SUMIF('C Report'!$A$100:$A$199,'C Report Grouper'!$D34,'C Report'!T$100:T$199)+SUMIF('C Report'!$A$300:$A$399,'C Report Grouper'!$D34,'C Report'!T$300:T$399),SUMIF('C Report'!$A$100:$A$199,'C Report Grouper'!$D34,'C Report'!T$100:T$199))</f>
        <v>0</v>
      </c>
      <c r="W34" s="104">
        <f>IF($D$4="MAP+ADM Waivers",SUMIF('C Report'!$A$100:$A$199,'C Report Grouper'!$D34,'C Report'!U$100:U$199)+SUMIF('C Report'!$A$300:$A$399,'C Report Grouper'!$D34,'C Report'!U$300:U$399),SUMIF('C Report'!$A$100:$A$199,'C Report Grouper'!$D34,'C Report'!U$100:U$199))</f>
        <v>0</v>
      </c>
      <c r="X34" s="104">
        <f>IF($D$4="MAP+ADM Waivers",SUMIF('C Report'!$A$100:$A$199,'C Report Grouper'!$D34,'C Report'!V$100:V$199)+SUMIF('C Report'!$A$300:$A$399,'C Report Grouper'!$D34,'C Report'!V$300:V$399),SUMIF('C Report'!$A$100:$A$199,'C Report Grouper'!$D34,'C Report'!V$100:V$199))</f>
        <v>0</v>
      </c>
      <c r="Y34" s="104">
        <f>IF($D$4="MAP+ADM Waivers",SUMIF('C Report'!$A$100:$A$199,'C Report Grouper'!$D34,'C Report'!W$100:W$199)+SUMIF('C Report'!$A$300:$A$399,'C Report Grouper'!$D34,'C Report'!W$300:W$399),SUMIF('C Report'!$A$100:$A$199,'C Report Grouper'!$D34,'C Report'!W$100:W$199))</f>
        <v>0</v>
      </c>
      <c r="Z34" s="104">
        <f>IF($D$4="MAP+ADM Waivers",SUMIF('C Report'!$A$100:$A$199,'C Report Grouper'!$D34,'C Report'!X$100:X$199)+SUMIF('C Report'!$A$300:$A$399,'C Report Grouper'!$D34,'C Report'!X$300:X$399),SUMIF('C Report'!$A$100:$A$199,'C Report Grouper'!$D34,'C Report'!X$100:X$199))</f>
        <v>0</v>
      </c>
      <c r="AA34" s="104">
        <f>IF($D$4="MAP+ADM Waivers",SUMIF('C Report'!$A$100:$A$199,'C Report Grouper'!$D34,'C Report'!Y$100:Y$199)+SUMIF('C Report'!$A$300:$A$399,'C Report Grouper'!$D34,'C Report'!Y$300:Y$399),SUMIF('C Report'!$A$100:$A$199,'C Report Grouper'!$D34,'C Report'!Y$100:Y$199))</f>
        <v>0</v>
      </c>
      <c r="AB34" s="104">
        <f>IF($D$4="MAP+ADM Waivers",SUMIF('C Report'!$A$100:$A$199,'C Report Grouper'!$D34,'C Report'!Z$100:Z$199)+SUMIF('C Report'!$A$300:$A$399,'C Report Grouper'!$D34,'C Report'!Z$300:Z$399),SUMIF('C Report'!$A$100:$A$199,'C Report Grouper'!$D34,'C Report'!Z$100:Z$199))</f>
        <v>0</v>
      </c>
      <c r="AC34" s="104">
        <f>IF($D$4="MAP+ADM Waivers",SUMIF('C Report'!$A$100:$A$199,'C Report Grouper'!$D34,'C Report'!AA$100:AA$199)+SUMIF('C Report'!$A$300:$A$399,'C Report Grouper'!$D34,'C Report'!AA$300:AA$399),SUMIF('C Report'!$A$100:$A$199,'C Report Grouper'!$D34,'C Report'!AA$100:AA$199))</f>
        <v>0</v>
      </c>
      <c r="AD34" s="104">
        <f>IF($D$4="MAP+ADM Waivers",SUMIF('C Report'!$A$100:$A$199,'C Report Grouper'!$D34,'C Report'!AB$100:AB$199)+SUMIF('C Report'!$A$300:$A$399,'C Report Grouper'!$D34,'C Report'!AB$300:AB$399),SUMIF('C Report'!$A$100:$A$199,'C Report Grouper'!$D34,'C Report'!AB$100:AB$199))</f>
        <v>0</v>
      </c>
      <c r="AE34" s="104">
        <f>IF($D$4="MAP+ADM Waivers",SUMIF('C Report'!$A$100:$A$199,'C Report Grouper'!$D34,'C Report'!AC$100:AC$199)+SUMIF('C Report'!$A$300:$A$399,'C Report Grouper'!$D34,'C Report'!AC$300:AC$399),SUMIF('C Report'!$A$100:$A$199,'C Report Grouper'!$D34,'C Report'!AC$100:AC$199))</f>
        <v>0</v>
      </c>
      <c r="AF34" s="104">
        <f>IF($D$4="MAP+ADM Waivers",SUMIF('C Report'!$A$100:$A$199,'C Report Grouper'!$D34,'C Report'!AD$100:AD$199)+SUMIF('C Report'!$A$300:$A$399,'C Report Grouper'!$D34,'C Report'!AD$300:AD$399),SUMIF('C Report'!$A$100:$A$199,'C Report Grouper'!$D34,'C Report'!AD$100:AD$199))</f>
        <v>0</v>
      </c>
      <c r="AG34" s="104">
        <f>IF($D$4="MAP+ADM Waivers",SUMIF('C Report'!$A$100:$A$199,'C Report Grouper'!$D34,'C Report'!AE$100:AE$199)+SUMIF('C Report'!$A$300:$A$399,'C Report Grouper'!$D34,'C Report'!AE$300:AE$399),SUMIF('C Report'!$A$100:$A$199,'C Report Grouper'!$D34,'C Report'!AE$100:AE$199))</f>
        <v>0</v>
      </c>
      <c r="AH34" s="105">
        <f>IF($D$4="MAP+ADM Waivers",SUMIF('C Report'!$A$100:$A$199,'C Report Grouper'!$D34,'C Report'!AF$100:AF$199)+SUMIF('C Report'!$A$300:$A$399,'C Report Grouper'!$D34,'C Report'!AF$300:AF$399),SUMIF('C Report'!$A$100:$A$199,'C Report Grouper'!$D34,'C Report'!AF$100:AF$199))</f>
        <v>0</v>
      </c>
    </row>
    <row r="35" spans="2:34" hidden="1" x14ac:dyDescent="0.2">
      <c r="B35" s="6" t="s">
        <v>42</v>
      </c>
      <c r="C35" s="58"/>
      <c r="D35" s="299"/>
      <c r="E35" s="103">
        <f>IF($D$4="MAP+ADM Waivers",SUMIF('C Report'!$A$100:$A$199,'C Report Grouper'!$D35,'C Report'!C$100:C$199)+SUMIF('C Report'!$A$300:$A$399,'C Report Grouper'!$D35,'C Report'!C$300:C$399),SUMIF('C Report'!$A$100:$A$199,'C Report Grouper'!$D35,'C Report'!C$100:C$199))</f>
        <v>0</v>
      </c>
      <c r="F35" s="418">
        <f>IF($D$4="MAP+ADM Waivers",SUMIF('C Report'!$A$100:$A$199,'C Report Grouper'!$D35,'C Report'!D$100:D$199)+SUMIF('C Report'!$A$300:$A$399,'C Report Grouper'!$D35,'C Report'!D$300:D$399),SUMIF('C Report'!$A$100:$A$199,'C Report Grouper'!$D35,'C Report'!D$100:D$199))</f>
        <v>0</v>
      </c>
      <c r="G35" s="418">
        <f>IF($D$4="MAP+ADM Waivers",SUMIF('C Report'!$A$100:$A$199,'C Report Grouper'!$D35,'C Report'!E$100:E$199)+SUMIF('C Report'!$A$300:$A$399,'C Report Grouper'!$D35,'C Report'!E$300:E$399),SUMIF('C Report'!$A$100:$A$199,'C Report Grouper'!$D35,'C Report'!E$100:E$199))</f>
        <v>0</v>
      </c>
      <c r="H35" s="418">
        <f>IF($D$4="MAP+ADM Waivers",SUMIF('C Report'!$A$100:$A$199,'C Report Grouper'!$D35,'C Report'!F$100:F$199)+SUMIF('C Report'!$A$300:$A$399,'C Report Grouper'!$D35,'C Report'!F$300:F$399),SUMIF('C Report'!$A$100:$A$199,'C Report Grouper'!$D35,'C Report'!F$100:F$199))</f>
        <v>0</v>
      </c>
      <c r="I35" s="105">
        <f>IF($D$4="MAP+ADM Waivers",SUMIF('C Report'!$A$100:$A$199,'C Report Grouper'!$D35,'C Report'!G$100:G$199)+SUMIF('C Report'!$A$300:$A$399,'C Report Grouper'!$D35,'C Report'!G$300:G$399),SUMIF('C Report'!$A$100:$A$199,'C Report Grouper'!$D35,'C Report'!G$100:G$199))</f>
        <v>0</v>
      </c>
      <c r="J35" s="104">
        <f>IF($D$4="MAP+ADM Waivers",SUMIF('C Report'!$A$100:$A$199,'C Report Grouper'!$D35,'C Report'!H$100:H$199)+SUMIF('C Report'!$A$300:$A$399,'C Report Grouper'!$D35,'C Report'!H$300:H$399),SUMIF('C Report'!$A$100:$A$199,'C Report Grouper'!$D35,'C Report'!H$100:H$199))</f>
        <v>0</v>
      </c>
      <c r="K35" s="104">
        <f>IF($D$4="MAP+ADM Waivers",SUMIF('C Report'!$A$100:$A$199,'C Report Grouper'!$D35,'C Report'!I$100:I$199)+SUMIF('C Report'!$A$300:$A$399,'C Report Grouper'!$D35,'C Report'!I$300:I$399),SUMIF('C Report'!$A$100:$A$199,'C Report Grouper'!$D35,'C Report'!I$100:I$199))</f>
        <v>0</v>
      </c>
      <c r="L35" s="104">
        <f>IF($D$4="MAP+ADM Waivers",SUMIF('C Report'!$A$100:$A$199,'C Report Grouper'!$D35,'C Report'!J$100:J$199)+SUMIF('C Report'!$A$300:$A$399,'C Report Grouper'!$D35,'C Report'!J$300:J$399),SUMIF('C Report'!$A$100:$A$199,'C Report Grouper'!$D35,'C Report'!J$100:J$199))</f>
        <v>0</v>
      </c>
      <c r="M35" s="104">
        <f>IF($D$4="MAP+ADM Waivers",SUMIF('C Report'!$A$100:$A$199,'C Report Grouper'!$D35,'C Report'!K$100:K$199)+SUMIF('C Report'!$A$300:$A$399,'C Report Grouper'!$D35,'C Report'!K$300:K$399),SUMIF('C Report'!$A$100:$A$199,'C Report Grouper'!$D35,'C Report'!K$100:K$199))</f>
        <v>0</v>
      </c>
      <c r="N35" s="104">
        <f>IF($D$4="MAP+ADM Waivers",SUMIF('C Report'!$A$100:$A$199,'C Report Grouper'!$D35,'C Report'!L$100:L$199)+SUMIF('C Report'!$A$300:$A$399,'C Report Grouper'!$D35,'C Report'!L$300:L$399),SUMIF('C Report'!$A$100:$A$199,'C Report Grouper'!$D35,'C Report'!L$100:L$199))</f>
        <v>0</v>
      </c>
      <c r="O35" s="104">
        <f>IF($D$4="MAP+ADM Waivers",SUMIF('C Report'!$A$100:$A$199,'C Report Grouper'!$D35,'C Report'!M$100:M$199)+SUMIF('C Report'!$A$300:$A$399,'C Report Grouper'!$D35,'C Report'!M$300:M$399),SUMIF('C Report'!$A$100:$A$199,'C Report Grouper'!$D35,'C Report'!M$100:M$199))</f>
        <v>0</v>
      </c>
      <c r="P35" s="104">
        <f>IF($D$4="MAP+ADM Waivers",SUMIF('C Report'!$A$100:$A$199,'C Report Grouper'!$D35,'C Report'!N$100:N$199)+SUMIF('C Report'!$A$300:$A$399,'C Report Grouper'!$D35,'C Report'!N$300:N$399),SUMIF('C Report'!$A$100:$A$199,'C Report Grouper'!$D35,'C Report'!N$100:N$199))</f>
        <v>0</v>
      </c>
      <c r="Q35" s="104">
        <f>IF($D$4="MAP+ADM Waivers",SUMIF('C Report'!$A$100:$A$199,'C Report Grouper'!$D35,'C Report'!O$100:O$199)+SUMIF('C Report'!$A$300:$A$399,'C Report Grouper'!$D35,'C Report'!O$300:O$399),SUMIF('C Report'!$A$100:$A$199,'C Report Grouper'!$D35,'C Report'!O$100:O$199))</f>
        <v>0</v>
      </c>
      <c r="R35" s="104">
        <f>IF($D$4="MAP+ADM Waivers",SUMIF('C Report'!$A$100:$A$199,'C Report Grouper'!$D35,'C Report'!P$100:P$199)+SUMIF('C Report'!$A$300:$A$399,'C Report Grouper'!$D35,'C Report'!P$300:P$399),SUMIF('C Report'!$A$100:$A$199,'C Report Grouper'!$D35,'C Report'!P$100:P$199))</f>
        <v>0</v>
      </c>
      <c r="S35" s="104">
        <f>IF($D$4="MAP+ADM Waivers",SUMIF('C Report'!$A$100:$A$199,'C Report Grouper'!$D35,'C Report'!Q$100:Q$199)+SUMIF('C Report'!$A$300:$A$399,'C Report Grouper'!$D35,'C Report'!Q$300:Q$399),SUMIF('C Report'!$A$100:$A$199,'C Report Grouper'!$D35,'C Report'!Q$100:Q$199))</f>
        <v>0</v>
      </c>
      <c r="T35" s="104">
        <f>IF($D$4="MAP+ADM Waivers",SUMIF('C Report'!$A$100:$A$199,'C Report Grouper'!$D35,'C Report'!R$100:R$199)+SUMIF('C Report'!$A$300:$A$399,'C Report Grouper'!$D35,'C Report'!R$300:R$399),SUMIF('C Report'!$A$100:$A$199,'C Report Grouper'!$D35,'C Report'!R$100:R$199))</f>
        <v>0</v>
      </c>
      <c r="U35" s="104">
        <f>IF($D$4="MAP+ADM Waivers",SUMIF('C Report'!$A$100:$A$199,'C Report Grouper'!$D35,'C Report'!S$100:S$199)+SUMIF('C Report'!$A$300:$A$399,'C Report Grouper'!$D35,'C Report'!S$300:S$399),SUMIF('C Report'!$A$100:$A$199,'C Report Grouper'!$D35,'C Report'!S$100:S$199))</f>
        <v>0</v>
      </c>
      <c r="V35" s="104">
        <f>IF($D$4="MAP+ADM Waivers",SUMIF('C Report'!$A$100:$A$199,'C Report Grouper'!$D35,'C Report'!T$100:T$199)+SUMIF('C Report'!$A$300:$A$399,'C Report Grouper'!$D35,'C Report'!T$300:T$399),SUMIF('C Report'!$A$100:$A$199,'C Report Grouper'!$D35,'C Report'!T$100:T$199))</f>
        <v>0</v>
      </c>
      <c r="W35" s="104">
        <f>IF($D$4="MAP+ADM Waivers",SUMIF('C Report'!$A$100:$A$199,'C Report Grouper'!$D35,'C Report'!U$100:U$199)+SUMIF('C Report'!$A$300:$A$399,'C Report Grouper'!$D35,'C Report'!U$300:U$399),SUMIF('C Report'!$A$100:$A$199,'C Report Grouper'!$D35,'C Report'!U$100:U$199))</f>
        <v>0</v>
      </c>
      <c r="X35" s="104">
        <f>IF($D$4="MAP+ADM Waivers",SUMIF('C Report'!$A$100:$A$199,'C Report Grouper'!$D35,'C Report'!V$100:V$199)+SUMIF('C Report'!$A$300:$A$399,'C Report Grouper'!$D35,'C Report'!V$300:V$399),SUMIF('C Report'!$A$100:$A$199,'C Report Grouper'!$D35,'C Report'!V$100:V$199))</f>
        <v>0</v>
      </c>
      <c r="Y35" s="104">
        <f>IF($D$4="MAP+ADM Waivers",SUMIF('C Report'!$A$100:$A$199,'C Report Grouper'!$D35,'C Report'!W$100:W$199)+SUMIF('C Report'!$A$300:$A$399,'C Report Grouper'!$D35,'C Report'!W$300:W$399),SUMIF('C Report'!$A$100:$A$199,'C Report Grouper'!$D35,'C Report'!W$100:W$199))</f>
        <v>0</v>
      </c>
      <c r="Z35" s="104">
        <f>IF($D$4="MAP+ADM Waivers",SUMIF('C Report'!$A$100:$A$199,'C Report Grouper'!$D35,'C Report'!X$100:X$199)+SUMIF('C Report'!$A$300:$A$399,'C Report Grouper'!$D35,'C Report'!X$300:X$399),SUMIF('C Report'!$A$100:$A$199,'C Report Grouper'!$D35,'C Report'!X$100:X$199))</f>
        <v>0</v>
      </c>
      <c r="AA35" s="104">
        <f>IF($D$4="MAP+ADM Waivers",SUMIF('C Report'!$A$100:$A$199,'C Report Grouper'!$D35,'C Report'!Y$100:Y$199)+SUMIF('C Report'!$A$300:$A$399,'C Report Grouper'!$D35,'C Report'!Y$300:Y$399),SUMIF('C Report'!$A$100:$A$199,'C Report Grouper'!$D35,'C Report'!Y$100:Y$199))</f>
        <v>0</v>
      </c>
      <c r="AB35" s="104">
        <f>IF($D$4="MAP+ADM Waivers",SUMIF('C Report'!$A$100:$A$199,'C Report Grouper'!$D35,'C Report'!Z$100:Z$199)+SUMIF('C Report'!$A$300:$A$399,'C Report Grouper'!$D35,'C Report'!Z$300:Z$399),SUMIF('C Report'!$A$100:$A$199,'C Report Grouper'!$D35,'C Report'!Z$100:Z$199))</f>
        <v>0</v>
      </c>
      <c r="AC35" s="104">
        <f>IF($D$4="MAP+ADM Waivers",SUMIF('C Report'!$A$100:$A$199,'C Report Grouper'!$D35,'C Report'!AA$100:AA$199)+SUMIF('C Report'!$A$300:$A$399,'C Report Grouper'!$D35,'C Report'!AA$300:AA$399),SUMIF('C Report'!$A$100:$A$199,'C Report Grouper'!$D35,'C Report'!AA$100:AA$199))</f>
        <v>0</v>
      </c>
      <c r="AD35" s="104">
        <f>IF($D$4="MAP+ADM Waivers",SUMIF('C Report'!$A$100:$A$199,'C Report Grouper'!$D35,'C Report'!AB$100:AB$199)+SUMIF('C Report'!$A$300:$A$399,'C Report Grouper'!$D35,'C Report'!AB$300:AB$399),SUMIF('C Report'!$A$100:$A$199,'C Report Grouper'!$D35,'C Report'!AB$100:AB$199))</f>
        <v>0</v>
      </c>
      <c r="AE35" s="104">
        <f>IF($D$4="MAP+ADM Waivers",SUMIF('C Report'!$A$100:$A$199,'C Report Grouper'!$D35,'C Report'!AC$100:AC$199)+SUMIF('C Report'!$A$300:$A$399,'C Report Grouper'!$D35,'C Report'!AC$300:AC$399),SUMIF('C Report'!$A$100:$A$199,'C Report Grouper'!$D35,'C Report'!AC$100:AC$199))</f>
        <v>0</v>
      </c>
      <c r="AF35" s="104">
        <f>IF($D$4="MAP+ADM Waivers",SUMIF('C Report'!$A$100:$A$199,'C Report Grouper'!$D35,'C Report'!AD$100:AD$199)+SUMIF('C Report'!$A$300:$A$399,'C Report Grouper'!$D35,'C Report'!AD$300:AD$399),SUMIF('C Report'!$A$100:$A$199,'C Report Grouper'!$D35,'C Report'!AD$100:AD$199))</f>
        <v>0</v>
      </c>
      <c r="AG35" s="104">
        <f>IF($D$4="MAP+ADM Waivers",SUMIF('C Report'!$A$100:$A$199,'C Report Grouper'!$D35,'C Report'!AE$100:AE$199)+SUMIF('C Report'!$A$300:$A$399,'C Report Grouper'!$D35,'C Report'!AE$300:AE$399),SUMIF('C Report'!$A$100:$A$199,'C Report Grouper'!$D35,'C Report'!AE$100:AE$199))</f>
        <v>0</v>
      </c>
      <c r="AH35" s="105">
        <f>IF($D$4="MAP+ADM Waivers",SUMIF('C Report'!$A$100:$A$199,'C Report Grouper'!$D35,'C Report'!AF$100:AF$199)+SUMIF('C Report'!$A$300:$A$399,'C Report Grouper'!$D35,'C Report'!AF$300:AF$399),SUMIF('C Report'!$A$100:$A$199,'C Report Grouper'!$D35,'C Report'!AF$100:AF$199))</f>
        <v>0</v>
      </c>
    </row>
    <row r="36" spans="2:34" s="14" customFormat="1" hidden="1" x14ac:dyDescent="0.2">
      <c r="B36" s="22" t="str">
        <f>IFERROR(VLOOKUP(C36,'MEG Def'!$A$47:$B$50,2),"")</f>
        <v/>
      </c>
      <c r="C36" s="58"/>
      <c r="D36" s="299"/>
      <c r="E36" s="103">
        <f>IF($D$4="MAP+ADM Waivers",SUMIF('C Report'!$A$100:$A$199,'C Report Grouper'!$D36,'C Report'!C$100:C$199)+SUMIF('C Report'!$A$300:$A$399,'C Report Grouper'!$D36,'C Report'!C$300:C$399),SUMIF('C Report'!$A$100:$A$199,'C Report Grouper'!$D36,'C Report'!C$100:C$199))</f>
        <v>0</v>
      </c>
      <c r="F36" s="418">
        <f>IF($D$4="MAP+ADM Waivers",SUMIF('C Report'!$A$100:$A$199,'C Report Grouper'!$D36,'C Report'!D$100:D$199)+SUMIF('C Report'!$A$300:$A$399,'C Report Grouper'!$D36,'C Report'!D$300:D$399),SUMIF('C Report'!$A$100:$A$199,'C Report Grouper'!$D36,'C Report'!D$100:D$199))</f>
        <v>0</v>
      </c>
      <c r="G36" s="418">
        <f>IF($D$4="MAP+ADM Waivers",SUMIF('C Report'!$A$100:$A$199,'C Report Grouper'!$D36,'C Report'!E$100:E$199)+SUMIF('C Report'!$A$300:$A$399,'C Report Grouper'!$D36,'C Report'!E$300:E$399),SUMIF('C Report'!$A$100:$A$199,'C Report Grouper'!$D36,'C Report'!E$100:E$199))</f>
        <v>0</v>
      </c>
      <c r="H36" s="418">
        <f>IF($D$4="MAP+ADM Waivers",SUMIF('C Report'!$A$100:$A$199,'C Report Grouper'!$D36,'C Report'!F$100:F$199)+SUMIF('C Report'!$A$300:$A$399,'C Report Grouper'!$D36,'C Report'!F$300:F$399),SUMIF('C Report'!$A$100:$A$199,'C Report Grouper'!$D36,'C Report'!F$100:F$199))</f>
        <v>0</v>
      </c>
      <c r="I36" s="105">
        <f>IF($D$4="MAP+ADM Waivers",SUMIF('C Report'!$A$100:$A$199,'C Report Grouper'!$D36,'C Report'!G$100:G$199)+SUMIF('C Report'!$A$300:$A$399,'C Report Grouper'!$D36,'C Report'!G$300:G$399),SUMIF('C Report'!$A$100:$A$199,'C Report Grouper'!$D36,'C Report'!G$100:G$199))</f>
        <v>0</v>
      </c>
      <c r="J36" s="104">
        <f>IF($D$4="MAP+ADM Waivers",SUMIF('C Report'!$A$100:$A$199,'C Report Grouper'!$D36,'C Report'!H$100:H$199)+SUMIF('C Report'!$A$300:$A$399,'C Report Grouper'!$D36,'C Report'!H$300:H$399),SUMIF('C Report'!$A$100:$A$199,'C Report Grouper'!$D36,'C Report'!H$100:H$199))</f>
        <v>0</v>
      </c>
      <c r="K36" s="104">
        <f>IF($D$4="MAP+ADM Waivers",SUMIF('C Report'!$A$100:$A$199,'C Report Grouper'!$D36,'C Report'!I$100:I$199)+SUMIF('C Report'!$A$300:$A$399,'C Report Grouper'!$D36,'C Report'!I$300:I$399),SUMIF('C Report'!$A$100:$A$199,'C Report Grouper'!$D36,'C Report'!I$100:I$199))</f>
        <v>0</v>
      </c>
      <c r="L36" s="104">
        <f>IF($D$4="MAP+ADM Waivers",SUMIF('C Report'!$A$100:$A$199,'C Report Grouper'!$D36,'C Report'!J$100:J$199)+SUMIF('C Report'!$A$300:$A$399,'C Report Grouper'!$D36,'C Report'!J$300:J$399),SUMIF('C Report'!$A$100:$A$199,'C Report Grouper'!$D36,'C Report'!J$100:J$199))</f>
        <v>0</v>
      </c>
      <c r="M36" s="104">
        <f>IF($D$4="MAP+ADM Waivers",SUMIF('C Report'!$A$100:$A$199,'C Report Grouper'!$D36,'C Report'!K$100:K$199)+SUMIF('C Report'!$A$300:$A$399,'C Report Grouper'!$D36,'C Report'!K$300:K$399),SUMIF('C Report'!$A$100:$A$199,'C Report Grouper'!$D36,'C Report'!K$100:K$199))</f>
        <v>0</v>
      </c>
      <c r="N36" s="104">
        <f>IF($D$4="MAP+ADM Waivers",SUMIF('C Report'!$A$100:$A$199,'C Report Grouper'!$D36,'C Report'!L$100:L$199)+SUMIF('C Report'!$A$300:$A$399,'C Report Grouper'!$D36,'C Report'!L$300:L$399),SUMIF('C Report'!$A$100:$A$199,'C Report Grouper'!$D36,'C Report'!L$100:L$199))</f>
        <v>0</v>
      </c>
      <c r="O36" s="104">
        <f>IF($D$4="MAP+ADM Waivers",SUMIF('C Report'!$A$100:$A$199,'C Report Grouper'!$D36,'C Report'!M$100:M$199)+SUMIF('C Report'!$A$300:$A$399,'C Report Grouper'!$D36,'C Report'!M$300:M$399),SUMIF('C Report'!$A$100:$A$199,'C Report Grouper'!$D36,'C Report'!M$100:M$199))</f>
        <v>0</v>
      </c>
      <c r="P36" s="104">
        <f>IF($D$4="MAP+ADM Waivers",SUMIF('C Report'!$A$100:$A$199,'C Report Grouper'!$D36,'C Report'!N$100:N$199)+SUMIF('C Report'!$A$300:$A$399,'C Report Grouper'!$D36,'C Report'!N$300:N$399),SUMIF('C Report'!$A$100:$A$199,'C Report Grouper'!$D36,'C Report'!N$100:N$199))</f>
        <v>0</v>
      </c>
      <c r="Q36" s="104">
        <f>IF($D$4="MAP+ADM Waivers",SUMIF('C Report'!$A$100:$A$199,'C Report Grouper'!$D36,'C Report'!O$100:O$199)+SUMIF('C Report'!$A$300:$A$399,'C Report Grouper'!$D36,'C Report'!O$300:O$399),SUMIF('C Report'!$A$100:$A$199,'C Report Grouper'!$D36,'C Report'!O$100:O$199))</f>
        <v>0</v>
      </c>
      <c r="R36" s="104">
        <f>IF($D$4="MAP+ADM Waivers",SUMIF('C Report'!$A$100:$A$199,'C Report Grouper'!$D36,'C Report'!P$100:P$199)+SUMIF('C Report'!$A$300:$A$399,'C Report Grouper'!$D36,'C Report'!P$300:P$399),SUMIF('C Report'!$A$100:$A$199,'C Report Grouper'!$D36,'C Report'!P$100:P$199))</f>
        <v>0</v>
      </c>
      <c r="S36" s="104">
        <f>IF($D$4="MAP+ADM Waivers",SUMIF('C Report'!$A$100:$A$199,'C Report Grouper'!$D36,'C Report'!Q$100:Q$199)+SUMIF('C Report'!$A$300:$A$399,'C Report Grouper'!$D36,'C Report'!Q$300:Q$399),SUMIF('C Report'!$A$100:$A$199,'C Report Grouper'!$D36,'C Report'!Q$100:Q$199))</f>
        <v>0</v>
      </c>
      <c r="T36" s="104">
        <f>IF($D$4="MAP+ADM Waivers",SUMIF('C Report'!$A$100:$A$199,'C Report Grouper'!$D36,'C Report'!R$100:R$199)+SUMIF('C Report'!$A$300:$A$399,'C Report Grouper'!$D36,'C Report'!R$300:R$399),SUMIF('C Report'!$A$100:$A$199,'C Report Grouper'!$D36,'C Report'!R$100:R$199))</f>
        <v>0</v>
      </c>
      <c r="U36" s="104">
        <f>IF($D$4="MAP+ADM Waivers",SUMIF('C Report'!$A$100:$A$199,'C Report Grouper'!$D36,'C Report'!S$100:S$199)+SUMIF('C Report'!$A$300:$A$399,'C Report Grouper'!$D36,'C Report'!S$300:S$399),SUMIF('C Report'!$A$100:$A$199,'C Report Grouper'!$D36,'C Report'!S$100:S$199))</f>
        <v>0</v>
      </c>
      <c r="V36" s="104">
        <f>IF($D$4="MAP+ADM Waivers",SUMIF('C Report'!$A$100:$A$199,'C Report Grouper'!$D36,'C Report'!T$100:T$199)+SUMIF('C Report'!$A$300:$A$399,'C Report Grouper'!$D36,'C Report'!T$300:T$399),SUMIF('C Report'!$A$100:$A$199,'C Report Grouper'!$D36,'C Report'!T$100:T$199))</f>
        <v>0</v>
      </c>
      <c r="W36" s="104">
        <f>IF($D$4="MAP+ADM Waivers",SUMIF('C Report'!$A$100:$A$199,'C Report Grouper'!$D36,'C Report'!U$100:U$199)+SUMIF('C Report'!$A$300:$A$399,'C Report Grouper'!$D36,'C Report'!U$300:U$399),SUMIF('C Report'!$A$100:$A$199,'C Report Grouper'!$D36,'C Report'!U$100:U$199))</f>
        <v>0</v>
      </c>
      <c r="X36" s="104">
        <f>IF($D$4="MAP+ADM Waivers",SUMIF('C Report'!$A$100:$A$199,'C Report Grouper'!$D36,'C Report'!V$100:V$199)+SUMIF('C Report'!$A$300:$A$399,'C Report Grouper'!$D36,'C Report'!V$300:V$399),SUMIF('C Report'!$A$100:$A$199,'C Report Grouper'!$D36,'C Report'!V$100:V$199))</f>
        <v>0</v>
      </c>
      <c r="Y36" s="104">
        <f>IF($D$4="MAP+ADM Waivers",SUMIF('C Report'!$A$100:$A$199,'C Report Grouper'!$D36,'C Report'!W$100:W$199)+SUMIF('C Report'!$A$300:$A$399,'C Report Grouper'!$D36,'C Report'!W$300:W$399),SUMIF('C Report'!$A$100:$A$199,'C Report Grouper'!$D36,'C Report'!W$100:W$199))</f>
        <v>0</v>
      </c>
      <c r="Z36" s="104">
        <f>IF($D$4="MAP+ADM Waivers",SUMIF('C Report'!$A$100:$A$199,'C Report Grouper'!$D36,'C Report'!X$100:X$199)+SUMIF('C Report'!$A$300:$A$399,'C Report Grouper'!$D36,'C Report'!X$300:X$399),SUMIF('C Report'!$A$100:$A$199,'C Report Grouper'!$D36,'C Report'!X$100:X$199))</f>
        <v>0</v>
      </c>
      <c r="AA36" s="104">
        <f>IF($D$4="MAP+ADM Waivers",SUMIF('C Report'!$A$100:$A$199,'C Report Grouper'!$D36,'C Report'!Y$100:Y$199)+SUMIF('C Report'!$A$300:$A$399,'C Report Grouper'!$D36,'C Report'!Y$300:Y$399),SUMIF('C Report'!$A$100:$A$199,'C Report Grouper'!$D36,'C Report'!Y$100:Y$199))</f>
        <v>0</v>
      </c>
      <c r="AB36" s="104">
        <f>IF($D$4="MAP+ADM Waivers",SUMIF('C Report'!$A$100:$A$199,'C Report Grouper'!$D36,'C Report'!Z$100:Z$199)+SUMIF('C Report'!$A$300:$A$399,'C Report Grouper'!$D36,'C Report'!Z$300:Z$399),SUMIF('C Report'!$A$100:$A$199,'C Report Grouper'!$D36,'C Report'!Z$100:Z$199))</f>
        <v>0</v>
      </c>
      <c r="AC36" s="104">
        <f>IF($D$4="MAP+ADM Waivers",SUMIF('C Report'!$A$100:$A$199,'C Report Grouper'!$D36,'C Report'!AA$100:AA$199)+SUMIF('C Report'!$A$300:$A$399,'C Report Grouper'!$D36,'C Report'!AA$300:AA$399),SUMIF('C Report'!$A$100:$A$199,'C Report Grouper'!$D36,'C Report'!AA$100:AA$199))</f>
        <v>0</v>
      </c>
      <c r="AD36" s="104">
        <f>IF($D$4="MAP+ADM Waivers",SUMIF('C Report'!$A$100:$A$199,'C Report Grouper'!$D36,'C Report'!AB$100:AB$199)+SUMIF('C Report'!$A$300:$A$399,'C Report Grouper'!$D36,'C Report'!AB$300:AB$399),SUMIF('C Report'!$A$100:$A$199,'C Report Grouper'!$D36,'C Report'!AB$100:AB$199))</f>
        <v>0</v>
      </c>
      <c r="AE36" s="104">
        <f>IF($D$4="MAP+ADM Waivers",SUMIF('C Report'!$A$100:$A$199,'C Report Grouper'!$D36,'C Report'!AC$100:AC$199)+SUMIF('C Report'!$A$300:$A$399,'C Report Grouper'!$D36,'C Report'!AC$300:AC$399),SUMIF('C Report'!$A$100:$A$199,'C Report Grouper'!$D36,'C Report'!AC$100:AC$199))</f>
        <v>0</v>
      </c>
      <c r="AF36" s="104">
        <f>IF($D$4="MAP+ADM Waivers",SUMIF('C Report'!$A$100:$A$199,'C Report Grouper'!$D36,'C Report'!AD$100:AD$199)+SUMIF('C Report'!$A$300:$A$399,'C Report Grouper'!$D36,'C Report'!AD$300:AD$399),SUMIF('C Report'!$A$100:$A$199,'C Report Grouper'!$D36,'C Report'!AD$100:AD$199))</f>
        <v>0</v>
      </c>
      <c r="AG36" s="104">
        <f>IF($D$4="MAP+ADM Waivers",SUMIF('C Report'!$A$100:$A$199,'C Report Grouper'!$D36,'C Report'!AE$100:AE$199)+SUMIF('C Report'!$A$300:$A$399,'C Report Grouper'!$D36,'C Report'!AE$300:AE$399),SUMIF('C Report'!$A$100:$A$199,'C Report Grouper'!$D36,'C Report'!AE$100:AE$199))</f>
        <v>0</v>
      </c>
      <c r="AH36" s="105">
        <f>IF($D$4="MAP+ADM Waivers",SUMIF('C Report'!$A$100:$A$199,'C Report Grouper'!$D36,'C Report'!AF$100:AF$199)+SUMIF('C Report'!$A$300:$A$399,'C Report Grouper'!$D36,'C Report'!AF$300:AF$399),SUMIF('C Report'!$A$100:$A$199,'C Report Grouper'!$D36,'C Report'!AF$100:AF$199))</f>
        <v>0</v>
      </c>
    </row>
    <row r="37" spans="2:34" s="14" customFormat="1" hidden="1" x14ac:dyDescent="0.2">
      <c r="B37" s="22" t="str">
        <f>IFERROR(VLOOKUP(C37,'MEG Def'!$A$47:$B$50,2),"")</f>
        <v/>
      </c>
      <c r="C37" s="58"/>
      <c r="D37" s="299"/>
      <c r="E37" s="103">
        <f>IF($D$4="MAP+ADM Waivers",SUMIF('C Report'!$A$100:$A$199,'C Report Grouper'!$D37,'C Report'!C$100:C$199)+SUMIF('C Report'!$A$300:$A$399,'C Report Grouper'!$D37,'C Report'!C$300:C$399),SUMIF('C Report'!$A$100:$A$199,'C Report Grouper'!$D37,'C Report'!C$100:C$199))</f>
        <v>0</v>
      </c>
      <c r="F37" s="418">
        <f>IF($D$4="MAP+ADM Waivers",SUMIF('C Report'!$A$100:$A$199,'C Report Grouper'!$D37,'C Report'!D$100:D$199)+SUMIF('C Report'!$A$300:$A$399,'C Report Grouper'!$D37,'C Report'!D$300:D$399),SUMIF('C Report'!$A$100:$A$199,'C Report Grouper'!$D37,'C Report'!D$100:D$199))</f>
        <v>0</v>
      </c>
      <c r="G37" s="418">
        <f>IF($D$4="MAP+ADM Waivers",SUMIF('C Report'!$A$100:$A$199,'C Report Grouper'!$D37,'C Report'!E$100:E$199)+SUMIF('C Report'!$A$300:$A$399,'C Report Grouper'!$D37,'C Report'!E$300:E$399),SUMIF('C Report'!$A$100:$A$199,'C Report Grouper'!$D37,'C Report'!E$100:E$199))</f>
        <v>0</v>
      </c>
      <c r="H37" s="418">
        <f>IF($D$4="MAP+ADM Waivers",SUMIF('C Report'!$A$100:$A$199,'C Report Grouper'!$D37,'C Report'!F$100:F$199)+SUMIF('C Report'!$A$300:$A$399,'C Report Grouper'!$D37,'C Report'!F$300:F$399),SUMIF('C Report'!$A$100:$A$199,'C Report Grouper'!$D37,'C Report'!F$100:F$199))</f>
        <v>0</v>
      </c>
      <c r="I37" s="105">
        <f>IF($D$4="MAP+ADM Waivers",SUMIF('C Report'!$A$100:$A$199,'C Report Grouper'!$D37,'C Report'!G$100:G$199)+SUMIF('C Report'!$A$300:$A$399,'C Report Grouper'!$D37,'C Report'!G$300:G$399),SUMIF('C Report'!$A$100:$A$199,'C Report Grouper'!$D37,'C Report'!G$100:G$199))</f>
        <v>0</v>
      </c>
      <c r="J37" s="104">
        <f>IF($D$4="MAP+ADM Waivers",SUMIF('C Report'!$A$100:$A$199,'C Report Grouper'!$D37,'C Report'!H$100:H$199)+SUMIF('C Report'!$A$300:$A$399,'C Report Grouper'!$D37,'C Report'!H$300:H$399),SUMIF('C Report'!$A$100:$A$199,'C Report Grouper'!$D37,'C Report'!H$100:H$199))</f>
        <v>0</v>
      </c>
      <c r="K37" s="104">
        <f>IF($D$4="MAP+ADM Waivers",SUMIF('C Report'!$A$100:$A$199,'C Report Grouper'!$D37,'C Report'!I$100:I$199)+SUMIF('C Report'!$A$300:$A$399,'C Report Grouper'!$D37,'C Report'!I$300:I$399),SUMIF('C Report'!$A$100:$A$199,'C Report Grouper'!$D37,'C Report'!I$100:I$199))</f>
        <v>0</v>
      </c>
      <c r="L37" s="104">
        <f>IF($D$4="MAP+ADM Waivers",SUMIF('C Report'!$A$100:$A$199,'C Report Grouper'!$D37,'C Report'!J$100:J$199)+SUMIF('C Report'!$A$300:$A$399,'C Report Grouper'!$D37,'C Report'!J$300:J$399),SUMIF('C Report'!$A$100:$A$199,'C Report Grouper'!$D37,'C Report'!J$100:J$199))</f>
        <v>0</v>
      </c>
      <c r="M37" s="104">
        <f>IF($D$4="MAP+ADM Waivers",SUMIF('C Report'!$A$100:$A$199,'C Report Grouper'!$D37,'C Report'!K$100:K$199)+SUMIF('C Report'!$A$300:$A$399,'C Report Grouper'!$D37,'C Report'!K$300:K$399),SUMIF('C Report'!$A$100:$A$199,'C Report Grouper'!$D37,'C Report'!K$100:K$199))</f>
        <v>0</v>
      </c>
      <c r="N37" s="104">
        <f>IF($D$4="MAP+ADM Waivers",SUMIF('C Report'!$A$100:$A$199,'C Report Grouper'!$D37,'C Report'!L$100:L$199)+SUMIF('C Report'!$A$300:$A$399,'C Report Grouper'!$D37,'C Report'!L$300:L$399),SUMIF('C Report'!$A$100:$A$199,'C Report Grouper'!$D37,'C Report'!L$100:L$199))</f>
        <v>0</v>
      </c>
      <c r="O37" s="104">
        <f>IF($D$4="MAP+ADM Waivers",SUMIF('C Report'!$A$100:$A$199,'C Report Grouper'!$D37,'C Report'!M$100:M$199)+SUMIF('C Report'!$A$300:$A$399,'C Report Grouper'!$D37,'C Report'!M$300:M$399),SUMIF('C Report'!$A$100:$A$199,'C Report Grouper'!$D37,'C Report'!M$100:M$199))</f>
        <v>0</v>
      </c>
      <c r="P37" s="104">
        <f>IF($D$4="MAP+ADM Waivers",SUMIF('C Report'!$A$100:$A$199,'C Report Grouper'!$D37,'C Report'!N$100:N$199)+SUMIF('C Report'!$A$300:$A$399,'C Report Grouper'!$D37,'C Report'!N$300:N$399),SUMIF('C Report'!$A$100:$A$199,'C Report Grouper'!$D37,'C Report'!N$100:N$199))</f>
        <v>0</v>
      </c>
      <c r="Q37" s="104">
        <f>IF($D$4="MAP+ADM Waivers",SUMIF('C Report'!$A$100:$A$199,'C Report Grouper'!$D37,'C Report'!O$100:O$199)+SUMIF('C Report'!$A$300:$A$399,'C Report Grouper'!$D37,'C Report'!O$300:O$399),SUMIF('C Report'!$A$100:$A$199,'C Report Grouper'!$D37,'C Report'!O$100:O$199))</f>
        <v>0</v>
      </c>
      <c r="R37" s="104">
        <f>IF($D$4="MAP+ADM Waivers",SUMIF('C Report'!$A$100:$A$199,'C Report Grouper'!$D37,'C Report'!P$100:P$199)+SUMIF('C Report'!$A$300:$A$399,'C Report Grouper'!$D37,'C Report'!P$300:P$399),SUMIF('C Report'!$A$100:$A$199,'C Report Grouper'!$D37,'C Report'!P$100:P$199))</f>
        <v>0</v>
      </c>
      <c r="S37" s="104">
        <f>IF($D$4="MAP+ADM Waivers",SUMIF('C Report'!$A$100:$A$199,'C Report Grouper'!$D37,'C Report'!Q$100:Q$199)+SUMIF('C Report'!$A$300:$A$399,'C Report Grouper'!$D37,'C Report'!Q$300:Q$399),SUMIF('C Report'!$A$100:$A$199,'C Report Grouper'!$D37,'C Report'!Q$100:Q$199))</f>
        <v>0</v>
      </c>
      <c r="T37" s="104">
        <f>IF($D$4="MAP+ADM Waivers",SUMIF('C Report'!$A$100:$A$199,'C Report Grouper'!$D37,'C Report'!R$100:R$199)+SUMIF('C Report'!$A$300:$A$399,'C Report Grouper'!$D37,'C Report'!R$300:R$399),SUMIF('C Report'!$A$100:$A$199,'C Report Grouper'!$D37,'C Report'!R$100:R$199))</f>
        <v>0</v>
      </c>
      <c r="U37" s="104">
        <f>IF($D$4="MAP+ADM Waivers",SUMIF('C Report'!$A$100:$A$199,'C Report Grouper'!$D37,'C Report'!S$100:S$199)+SUMIF('C Report'!$A$300:$A$399,'C Report Grouper'!$D37,'C Report'!S$300:S$399),SUMIF('C Report'!$A$100:$A$199,'C Report Grouper'!$D37,'C Report'!S$100:S$199))</f>
        <v>0</v>
      </c>
      <c r="V37" s="104">
        <f>IF($D$4="MAP+ADM Waivers",SUMIF('C Report'!$A$100:$A$199,'C Report Grouper'!$D37,'C Report'!T$100:T$199)+SUMIF('C Report'!$A$300:$A$399,'C Report Grouper'!$D37,'C Report'!T$300:T$399),SUMIF('C Report'!$A$100:$A$199,'C Report Grouper'!$D37,'C Report'!T$100:T$199))</f>
        <v>0</v>
      </c>
      <c r="W37" s="104">
        <f>IF($D$4="MAP+ADM Waivers",SUMIF('C Report'!$A$100:$A$199,'C Report Grouper'!$D37,'C Report'!U$100:U$199)+SUMIF('C Report'!$A$300:$A$399,'C Report Grouper'!$D37,'C Report'!U$300:U$399),SUMIF('C Report'!$A$100:$A$199,'C Report Grouper'!$D37,'C Report'!U$100:U$199))</f>
        <v>0</v>
      </c>
      <c r="X37" s="104">
        <f>IF($D$4="MAP+ADM Waivers",SUMIF('C Report'!$A$100:$A$199,'C Report Grouper'!$D37,'C Report'!V$100:V$199)+SUMIF('C Report'!$A$300:$A$399,'C Report Grouper'!$D37,'C Report'!V$300:V$399),SUMIF('C Report'!$A$100:$A$199,'C Report Grouper'!$D37,'C Report'!V$100:V$199))</f>
        <v>0</v>
      </c>
      <c r="Y37" s="104">
        <f>IF($D$4="MAP+ADM Waivers",SUMIF('C Report'!$A$100:$A$199,'C Report Grouper'!$D37,'C Report'!W$100:W$199)+SUMIF('C Report'!$A$300:$A$399,'C Report Grouper'!$D37,'C Report'!W$300:W$399),SUMIF('C Report'!$A$100:$A$199,'C Report Grouper'!$D37,'C Report'!W$100:W$199))</f>
        <v>0</v>
      </c>
      <c r="Z37" s="104">
        <f>IF($D$4="MAP+ADM Waivers",SUMIF('C Report'!$A$100:$A$199,'C Report Grouper'!$D37,'C Report'!X$100:X$199)+SUMIF('C Report'!$A$300:$A$399,'C Report Grouper'!$D37,'C Report'!X$300:X$399),SUMIF('C Report'!$A$100:$A$199,'C Report Grouper'!$D37,'C Report'!X$100:X$199))</f>
        <v>0</v>
      </c>
      <c r="AA37" s="104">
        <f>IF($D$4="MAP+ADM Waivers",SUMIF('C Report'!$A$100:$A$199,'C Report Grouper'!$D37,'C Report'!Y$100:Y$199)+SUMIF('C Report'!$A$300:$A$399,'C Report Grouper'!$D37,'C Report'!Y$300:Y$399),SUMIF('C Report'!$A$100:$A$199,'C Report Grouper'!$D37,'C Report'!Y$100:Y$199))</f>
        <v>0</v>
      </c>
      <c r="AB37" s="104">
        <f>IF($D$4="MAP+ADM Waivers",SUMIF('C Report'!$A$100:$A$199,'C Report Grouper'!$D37,'C Report'!Z$100:Z$199)+SUMIF('C Report'!$A$300:$A$399,'C Report Grouper'!$D37,'C Report'!Z$300:Z$399),SUMIF('C Report'!$A$100:$A$199,'C Report Grouper'!$D37,'C Report'!Z$100:Z$199))</f>
        <v>0</v>
      </c>
      <c r="AC37" s="104">
        <f>IF($D$4="MAP+ADM Waivers",SUMIF('C Report'!$A$100:$A$199,'C Report Grouper'!$D37,'C Report'!AA$100:AA$199)+SUMIF('C Report'!$A$300:$A$399,'C Report Grouper'!$D37,'C Report'!AA$300:AA$399),SUMIF('C Report'!$A$100:$A$199,'C Report Grouper'!$D37,'C Report'!AA$100:AA$199))</f>
        <v>0</v>
      </c>
      <c r="AD37" s="104">
        <f>IF($D$4="MAP+ADM Waivers",SUMIF('C Report'!$A$100:$A$199,'C Report Grouper'!$D37,'C Report'!AB$100:AB$199)+SUMIF('C Report'!$A$300:$A$399,'C Report Grouper'!$D37,'C Report'!AB$300:AB$399),SUMIF('C Report'!$A$100:$A$199,'C Report Grouper'!$D37,'C Report'!AB$100:AB$199))</f>
        <v>0</v>
      </c>
      <c r="AE37" s="104">
        <f>IF($D$4="MAP+ADM Waivers",SUMIF('C Report'!$A$100:$A$199,'C Report Grouper'!$D37,'C Report'!AC$100:AC$199)+SUMIF('C Report'!$A$300:$A$399,'C Report Grouper'!$D37,'C Report'!AC$300:AC$399),SUMIF('C Report'!$A$100:$A$199,'C Report Grouper'!$D37,'C Report'!AC$100:AC$199))</f>
        <v>0</v>
      </c>
      <c r="AF37" s="104">
        <f>IF($D$4="MAP+ADM Waivers",SUMIF('C Report'!$A$100:$A$199,'C Report Grouper'!$D37,'C Report'!AD$100:AD$199)+SUMIF('C Report'!$A$300:$A$399,'C Report Grouper'!$D37,'C Report'!AD$300:AD$399),SUMIF('C Report'!$A$100:$A$199,'C Report Grouper'!$D37,'C Report'!AD$100:AD$199))</f>
        <v>0</v>
      </c>
      <c r="AG37" s="104">
        <f>IF($D$4="MAP+ADM Waivers",SUMIF('C Report'!$A$100:$A$199,'C Report Grouper'!$D37,'C Report'!AE$100:AE$199)+SUMIF('C Report'!$A$300:$A$399,'C Report Grouper'!$D37,'C Report'!AE$300:AE$399),SUMIF('C Report'!$A$100:$A$199,'C Report Grouper'!$D37,'C Report'!AE$100:AE$199))</f>
        <v>0</v>
      </c>
      <c r="AH37" s="105">
        <f>IF($D$4="MAP+ADM Waivers",SUMIF('C Report'!$A$100:$A$199,'C Report Grouper'!$D37,'C Report'!AF$100:AF$199)+SUMIF('C Report'!$A$300:$A$399,'C Report Grouper'!$D37,'C Report'!AF$300:AF$399),SUMIF('C Report'!$A$100:$A$199,'C Report Grouper'!$D37,'C Report'!AF$100:AF$199))</f>
        <v>0</v>
      </c>
    </row>
    <row r="38" spans="2:34" hidden="1" x14ac:dyDescent="0.2">
      <c r="B38" s="22" t="str">
        <f>IFERROR(VLOOKUP(C38,'MEG Def'!$A$47:$B$50,2),"")</f>
        <v/>
      </c>
      <c r="C38" s="58"/>
      <c r="D38" s="299"/>
      <c r="E38" s="103">
        <f>IF($D$4="MAP+ADM Waivers",SUMIF('C Report'!$A$100:$A$199,'C Report Grouper'!$D38,'C Report'!C$100:C$199)+SUMIF('C Report'!$A$300:$A$399,'C Report Grouper'!$D38,'C Report'!C$300:C$399),SUMIF('C Report'!$A$100:$A$199,'C Report Grouper'!$D38,'C Report'!C$100:C$199))</f>
        <v>0</v>
      </c>
      <c r="F38" s="418">
        <f>IF($D$4="MAP+ADM Waivers",SUMIF('C Report'!$A$100:$A$199,'C Report Grouper'!$D38,'C Report'!D$100:D$199)+SUMIF('C Report'!$A$300:$A$399,'C Report Grouper'!$D38,'C Report'!D$300:D$399),SUMIF('C Report'!$A$100:$A$199,'C Report Grouper'!$D38,'C Report'!D$100:D$199))</f>
        <v>0</v>
      </c>
      <c r="G38" s="418">
        <f>IF($D$4="MAP+ADM Waivers",SUMIF('C Report'!$A$100:$A$199,'C Report Grouper'!$D38,'C Report'!E$100:E$199)+SUMIF('C Report'!$A$300:$A$399,'C Report Grouper'!$D38,'C Report'!E$300:E$399),SUMIF('C Report'!$A$100:$A$199,'C Report Grouper'!$D38,'C Report'!E$100:E$199))</f>
        <v>0</v>
      </c>
      <c r="H38" s="418">
        <f>IF($D$4="MAP+ADM Waivers",SUMIF('C Report'!$A$100:$A$199,'C Report Grouper'!$D38,'C Report'!F$100:F$199)+SUMIF('C Report'!$A$300:$A$399,'C Report Grouper'!$D38,'C Report'!F$300:F$399),SUMIF('C Report'!$A$100:$A$199,'C Report Grouper'!$D38,'C Report'!F$100:F$199))</f>
        <v>0</v>
      </c>
      <c r="I38" s="105">
        <f>IF($D$4="MAP+ADM Waivers",SUMIF('C Report'!$A$100:$A$199,'C Report Grouper'!$D38,'C Report'!G$100:G$199)+SUMIF('C Report'!$A$300:$A$399,'C Report Grouper'!$D38,'C Report'!G$300:G$399),SUMIF('C Report'!$A$100:$A$199,'C Report Grouper'!$D38,'C Report'!G$100:G$199))</f>
        <v>0</v>
      </c>
      <c r="J38" s="104">
        <f>IF($D$4="MAP+ADM Waivers",SUMIF('C Report'!$A$100:$A$199,'C Report Grouper'!$D38,'C Report'!H$100:H$199)+SUMIF('C Report'!$A$300:$A$399,'C Report Grouper'!$D38,'C Report'!H$300:H$399),SUMIF('C Report'!$A$100:$A$199,'C Report Grouper'!$D38,'C Report'!H$100:H$199))</f>
        <v>0</v>
      </c>
      <c r="K38" s="104">
        <f>IF($D$4="MAP+ADM Waivers",SUMIF('C Report'!$A$100:$A$199,'C Report Grouper'!$D38,'C Report'!I$100:I$199)+SUMIF('C Report'!$A$300:$A$399,'C Report Grouper'!$D38,'C Report'!I$300:I$399),SUMIF('C Report'!$A$100:$A$199,'C Report Grouper'!$D38,'C Report'!I$100:I$199))</f>
        <v>0</v>
      </c>
      <c r="L38" s="104">
        <f>IF($D$4="MAP+ADM Waivers",SUMIF('C Report'!$A$100:$A$199,'C Report Grouper'!$D38,'C Report'!J$100:J$199)+SUMIF('C Report'!$A$300:$A$399,'C Report Grouper'!$D38,'C Report'!J$300:J$399),SUMIF('C Report'!$A$100:$A$199,'C Report Grouper'!$D38,'C Report'!J$100:J$199))</f>
        <v>0</v>
      </c>
      <c r="M38" s="104">
        <f>IF($D$4="MAP+ADM Waivers",SUMIF('C Report'!$A$100:$A$199,'C Report Grouper'!$D38,'C Report'!K$100:K$199)+SUMIF('C Report'!$A$300:$A$399,'C Report Grouper'!$D38,'C Report'!K$300:K$399),SUMIF('C Report'!$A$100:$A$199,'C Report Grouper'!$D38,'C Report'!K$100:K$199))</f>
        <v>0</v>
      </c>
      <c r="N38" s="104">
        <f>IF($D$4="MAP+ADM Waivers",SUMIF('C Report'!$A$100:$A$199,'C Report Grouper'!$D38,'C Report'!L$100:L$199)+SUMIF('C Report'!$A$300:$A$399,'C Report Grouper'!$D38,'C Report'!L$300:L$399),SUMIF('C Report'!$A$100:$A$199,'C Report Grouper'!$D38,'C Report'!L$100:L$199))</f>
        <v>0</v>
      </c>
      <c r="O38" s="104">
        <f>IF($D$4="MAP+ADM Waivers",SUMIF('C Report'!$A$100:$A$199,'C Report Grouper'!$D38,'C Report'!M$100:M$199)+SUMIF('C Report'!$A$300:$A$399,'C Report Grouper'!$D38,'C Report'!M$300:M$399),SUMIF('C Report'!$A$100:$A$199,'C Report Grouper'!$D38,'C Report'!M$100:M$199))</f>
        <v>0</v>
      </c>
      <c r="P38" s="104">
        <f>IF($D$4="MAP+ADM Waivers",SUMIF('C Report'!$A$100:$A$199,'C Report Grouper'!$D38,'C Report'!N$100:N$199)+SUMIF('C Report'!$A$300:$A$399,'C Report Grouper'!$D38,'C Report'!N$300:N$399),SUMIF('C Report'!$A$100:$A$199,'C Report Grouper'!$D38,'C Report'!N$100:N$199))</f>
        <v>0</v>
      </c>
      <c r="Q38" s="104">
        <f>IF($D$4="MAP+ADM Waivers",SUMIF('C Report'!$A$100:$A$199,'C Report Grouper'!$D38,'C Report'!O$100:O$199)+SUMIF('C Report'!$A$300:$A$399,'C Report Grouper'!$D38,'C Report'!O$300:O$399),SUMIF('C Report'!$A$100:$A$199,'C Report Grouper'!$D38,'C Report'!O$100:O$199))</f>
        <v>0</v>
      </c>
      <c r="R38" s="104">
        <f>IF($D$4="MAP+ADM Waivers",SUMIF('C Report'!$A$100:$A$199,'C Report Grouper'!$D38,'C Report'!P$100:P$199)+SUMIF('C Report'!$A$300:$A$399,'C Report Grouper'!$D38,'C Report'!P$300:P$399),SUMIF('C Report'!$A$100:$A$199,'C Report Grouper'!$D38,'C Report'!P$100:P$199))</f>
        <v>0</v>
      </c>
      <c r="S38" s="104">
        <f>IF($D$4="MAP+ADM Waivers",SUMIF('C Report'!$A$100:$A$199,'C Report Grouper'!$D38,'C Report'!Q$100:Q$199)+SUMIF('C Report'!$A$300:$A$399,'C Report Grouper'!$D38,'C Report'!Q$300:Q$399),SUMIF('C Report'!$A$100:$A$199,'C Report Grouper'!$D38,'C Report'!Q$100:Q$199))</f>
        <v>0</v>
      </c>
      <c r="T38" s="104">
        <f>IF($D$4="MAP+ADM Waivers",SUMIF('C Report'!$A$100:$A$199,'C Report Grouper'!$D38,'C Report'!R$100:R$199)+SUMIF('C Report'!$A$300:$A$399,'C Report Grouper'!$D38,'C Report'!R$300:R$399),SUMIF('C Report'!$A$100:$A$199,'C Report Grouper'!$D38,'C Report'!R$100:R$199))</f>
        <v>0</v>
      </c>
      <c r="U38" s="104">
        <f>IF($D$4="MAP+ADM Waivers",SUMIF('C Report'!$A$100:$A$199,'C Report Grouper'!$D38,'C Report'!S$100:S$199)+SUMIF('C Report'!$A$300:$A$399,'C Report Grouper'!$D38,'C Report'!S$300:S$399),SUMIF('C Report'!$A$100:$A$199,'C Report Grouper'!$D38,'C Report'!S$100:S$199))</f>
        <v>0</v>
      </c>
      <c r="V38" s="104">
        <f>IF($D$4="MAP+ADM Waivers",SUMIF('C Report'!$A$100:$A$199,'C Report Grouper'!$D38,'C Report'!T$100:T$199)+SUMIF('C Report'!$A$300:$A$399,'C Report Grouper'!$D38,'C Report'!T$300:T$399),SUMIF('C Report'!$A$100:$A$199,'C Report Grouper'!$D38,'C Report'!T$100:T$199))</f>
        <v>0</v>
      </c>
      <c r="W38" s="104">
        <f>IF($D$4="MAP+ADM Waivers",SUMIF('C Report'!$A$100:$A$199,'C Report Grouper'!$D38,'C Report'!U$100:U$199)+SUMIF('C Report'!$A$300:$A$399,'C Report Grouper'!$D38,'C Report'!U$300:U$399),SUMIF('C Report'!$A$100:$A$199,'C Report Grouper'!$D38,'C Report'!U$100:U$199))</f>
        <v>0</v>
      </c>
      <c r="X38" s="104">
        <f>IF($D$4="MAP+ADM Waivers",SUMIF('C Report'!$A$100:$A$199,'C Report Grouper'!$D38,'C Report'!V$100:V$199)+SUMIF('C Report'!$A$300:$A$399,'C Report Grouper'!$D38,'C Report'!V$300:V$399),SUMIF('C Report'!$A$100:$A$199,'C Report Grouper'!$D38,'C Report'!V$100:V$199))</f>
        <v>0</v>
      </c>
      <c r="Y38" s="104">
        <f>IF($D$4="MAP+ADM Waivers",SUMIF('C Report'!$A$100:$A$199,'C Report Grouper'!$D38,'C Report'!W$100:W$199)+SUMIF('C Report'!$A$300:$A$399,'C Report Grouper'!$D38,'C Report'!W$300:W$399),SUMIF('C Report'!$A$100:$A$199,'C Report Grouper'!$D38,'C Report'!W$100:W$199))</f>
        <v>0</v>
      </c>
      <c r="Z38" s="104">
        <f>IF($D$4="MAP+ADM Waivers",SUMIF('C Report'!$A$100:$A$199,'C Report Grouper'!$D38,'C Report'!X$100:X$199)+SUMIF('C Report'!$A$300:$A$399,'C Report Grouper'!$D38,'C Report'!X$300:X$399),SUMIF('C Report'!$A$100:$A$199,'C Report Grouper'!$D38,'C Report'!X$100:X$199))</f>
        <v>0</v>
      </c>
      <c r="AA38" s="104">
        <f>IF($D$4="MAP+ADM Waivers",SUMIF('C Report'!$A$100:$A$199,'C Report Grouper'!$D38,'C Report'!Y$100:Y$199)+SUMIF('C Report'!$A$300:$A$399,'C Report Grouper'!$D38,'C Report'!Y$300:Y$399),SUMIF('C Report'!$A$100:$A$199,'C Report Grouper'!$D38,'C Report'!Y$100:Y$199))</f>
        <v>0</v>
      </c>
      <c r="AB38" s="104">
        <f>IF($D$4="MAP+ADM Waivers",SUMIF('C Report'!$A$100:$A$199,'C Report Grouper'!$D38,'C Report'!Z$100:Z$199)+SUMIF('C Report'!$A$300:$A$399,'C Report Grouper'!$D38,'C Report'!Z$300:Z$399),SUMIF('C Report'!$A$100:$A$199,'C Report Grouper'!$D38,'C Report'!Z$100:Z$199))</f>
        <v>0</v>
      </c>
      <c r="AC38" s="104">
        <f>IF($D$4="MAP+ADM Waivers",SUMIF('C Report'!$A$100:$A$199,'C Report Grouper'!$D38,'C Report'!AA$100:AA$199)+SUMIF('C Report'!$A$300:$A$399,'C Report Grouper'!$D38,'C Report'!AA$300:AA$399),SUMIF('C Report'!$A$100:$A$199,'C Report Grouper'!$D38,'C Report'!AA$100:AA$199))</f>
        <v>0</v>
      </c>
      <c r="AD38" s="104">
        <f>IF($D$4="MAP+ADM Waivers",SUMIF('C Report'!$A$100:$A$199,'C Report Grouper'!$D38,'C Report'!AB$100:AB$199)+SUMIF('C Report'!$A$300:$A$399,'C Report Grouper'!$D38,'C Report'!AB$300:AB$399),SUMIF('C Report'!$A$100:$A$199,'C Report Grouper'!$D38,'C Report'!AB$100:AB$199))</f>
        <v>0</v>
      </c>
      <c r="AE38" s="104">
        <f>IF($D$4="MAP+ADM Waivers",SUMIF('C Report'!$A$100:$A$199,'C Report Grouper'!$D38,'C Report'!AC$100:AC$199)+SUMIF('C Report'!$A$300:$A$399,'C Report Grouper'!$D38,'C Report'!AC$300:AC$399),SUMIF('C Report'!$A$100:$A$199,'C Report Grouper'!$D38,'C Report'!AC$100:AC$199))</f>
        <v>0</v>
      </c>
      <c r="AF38" s="104">
        <f>IF($D$4="MAP+ADM Waivers",SUMIF('C Report'!$A$100:$A$199,'C Report Grouper'!$D38,'C Report'!AD$100:AD$199)+SUMIF('C Report'!$A$300:$A$399,'C Report Grouper'!$D38,'C Report'!AD$300:AD$399),SUMIF('C Report'!$A$100:$A$199,'C Report Grouper'!$D38,'C Report'!AD$100:AD$199))</f>
        <v>0</v>
      </c>
      <c r="AG38" s="104">
        <f>IF($D$4="MAP+ADM Waivers",SUMIF('C Report'!$A$100:$A$199,'C Report Grouper'!$D38,'C Report'!AE$100:AE$199)+SUMIF('C Report'!$A$300:$A$399,'C Report Grouper'!$D38,'C Report'!AE$300:AE$399),SUMIF('C Report'!$A$100:$A$199,'C Report Grouper'!$D38,'C Report'!AE$100:AE$199))</f>
        <v>0</v>
      </c>
      <c r="AH38" s="105">
        <f>IF($D$4="MAP+ADM Waivers",SUMIF('C Report'!$A$100:$A$199,'C Report Grouper'!$D38,'C Report'!AF$100:AF$199)+SUMIF('C Report'!$A$300:$A$399,'C Report Grouper'!$D38,'C Report'!AF$300:AF$399),SUMIF('C Report'!$A$100:$A$199,'C Report Grouper'!$D38,'C Report'!AF$100:AF$199))</f>
        <v>0</v>
      </c>
    </row>
    <row r="39" spans="2:34" hidden="1" x14ac:dyDescent="0.2">
      <c r="B39" s="22"/>
      <c r="C39" s="58"/>
      <c r="D39" s="299"/>
      <c r="E39" s="103">
        <f>IF($D$4="MAP+ADM Waivers",SUMIF('C Report'!$A$100:$A$199,'C Report Grouper'!$D39,'C Report'!C$100:C$199)+SUMIF('C Report'!$A$300:$A$399,'C Report Grouper'!$D39,'C Report'!C$300:C$399),SUMIF('C Report'!$A$100:$A$199,'C Report Grouper'!$D39,'C Report'!C$100:C$199))</f>
        <v>0</v>
      </c>
      <c r="F39" s="418">
        <f>IF($D$4="MAP+ADM Waivers",SUMIF('C Report'!$A$100:$A$199,'C Report Grouper'!$D39,'C Report'!D$100:D$199)+SUMIF('C Report'!$A$300:$A$399,'C Report Grouper'!$D39,'C Report'!D$300:D$399),SUMIF('C Report'!$A$100:$A$199,'C Report Grouper'!$D39,'C Report'!D$100:D$199))</f>
        <v>0</v>
      </c>
      <c r="G39" s="418">
        <f>IF($D$4="MAP+ADM Waivers",SUMIF('C Report'!$A$100:$A$199,'C Report Grouper'!$D39,'C Report'!E$100:E$199)+SUMIF('C Report'!$A$300:$A$399,'C Report Grouper'!$D39,'C Report'!E$300:E$399),SUMIF('C Report'!$A$100:$A$199,'C Report Grouper'!$D39,'C Report'!E$100:E$199))</f>
        <v>0</v>
      </c>
      <c r="H39" s="418">
        <f>IF($D$4="MAP+ADM Waivers",SUMIF('C Report'!$A$100:$A$199,'C Report Grouper'!$D39,'C Report'!F$100:F$199)+SUMIF('C Report'!$A$300:$A$399,'C Report Grouper'!$D39,'C Report'!F$300:F$399),SUMIF('C Report'!$A$100:$A$199,'C Report Grouper'!$D39,'C Report'!F$100:F$199))</f>
        <v>0</v>
      </c>
      <c r="I39" s="105">
        <f>IF($D$4="MAP+ADM Waivers",SUMIF('C Report'!$A$100:$A$199,'C Report Grouper'!$D39,'C Report'!G$100:G$199)+SUMIF('C Report'!$A$300:$A$399,'C Report Grouper'!$D39,'C Report'!G$300:G$399),SUMIF('C Report'!$A$100:$A$199,'C Report Grouper'!$D39,'C Report'!G$100:G$199))</f>
        <v>0</v>
      </c>
      <c r="J39" s="104">
        <f>IF($D$4="MAP+ADM Waivers",SUMIF('C Report'!$A$100:$A$199,'C Report Grouper'!$D39,'C Report'!H$100:H$199)+SUMIF('C Report'!$A$300:$A$399,'C Report Grouper'!$D39,'C Report'!H$300:H$399),SUMIF('C Report'!$A$100:$A$199,'C Report Grouper'!$D39,'C Report'!H$100:H$199))</f>
        <v>0</v>
      </c>
      <c r="K39" s="104">
        <f>IF($D$4="MAP+ADM Waivers",SUMIF('C Report'!$A$100:$A$199,'C Report Grouper'!$D39,'C Report'!I$100:I$199)+SUMIF('C Report'!$A$300:$A$399,'C Report Grouper'!$D39,'C Report'!I$300:I$399),SUMIF('C Report'!$A$100:$A$199,'C Report Grouper'!$D39,'C Report'!I$100:I$199))</f>
        <v>0</v>
      </c>
      <c r="L39" s="104">
        <f>IF($D$4="MAP+ADM Waivers",SUMIF('C Report'!$A$100:$A$199,'C Report Grouper'!$D39,'C Report'!J$100:J$199)+SUMIF('C Report'!$A$300:$A$399,'C Report Grouper'!$D39,'C Report'!J$300:J$399),SUMIF('C Report'!$A$100:$A$199,'C Report Grouper'!$D39,'C Report'!J$100:J$199))</f>
        <v>0</v>
      </c>
      <c r="M39" s="104">
        <f>IF($D$4="MAP+ADM Waivers",SUMIF('C Report'!$A$100:$A$199,'C Report Grouper'!$D39,'C Report'!K$100:K$199)+SUMIF('C Report'!$A$300:$A$399,'C Report Grouper'!$D39,'C Report'!K$300:K$399),SUMIF('C Report'!$A$100:$A$199,'C Report Grouper'!$D39,'C Report'!K$100:K$199))</f>
        <v>0</v>
      </c>
      <c r="N39" s="104">
        <f>IF($D$4="MAP+ADM Waivers",SUMIF('C Report'!$A$100:$A$199,'C Report Grouper'!$D39,'C Report'!L$100:L$199)+SUMIF('C Report'!$A$300:$A$399,'C Report Grouper'!$D39,'C Report'!L$300:L$399),SUMIF('C Report'!$A$100:$A$199,'C Report Grouper'!$D39,'C Report'!L$100:L$199))</f>
        <v>0</v>
      </c>
      <c r="O39" s="104">
        <f>IF($D$4="MAP+ADM Waivers",SUMIF('C Report'!$A$100:$A$199,'C Report Grouper'!$D39,'C Report'!M$100:M$199)+SUMIF('C Report'!$A$300:$A$399,'C Report Grouper'!$D39,'C Report'!M$300:M$399),SUMIF('C Report'!$A$100:$A$199,'C Report Grouper'!$D39,'C Report'!M$100:M$199))</f>
        <v>0</v>
      </c>
      <c r="P39" s="104">
        <f>IF($D$4="MAP+ADM Waivers",SUMIF('C Report'!$A$100:$A$199,'C Report Grouper'!$D39,'C Report'!N$100:N$199)+SUMIF('C Report'!$A$300:$A$399,'C Report Grouper'!$D39,'C Report'!N$300:N$399),SUMIF('C Report'!$A$100:$A$199,'C Report Grouper'!$D39,'C Report'!N$100:N$199))</f>
        <v>0</v>
      </c>
      <c r="Q39" s="104">
        <f>IF($D$4="MAP+ADM Waivers",SUMIF('C Report'!$A$100:$A$199,'C Report Grouper'!$D39,'C Report'!O$100:O$199)+SUMIF('C Report'!$A$300:$A$399,'C Report Grouper'!$D39,'C Report'!O$300:O$399),SUMIF('C Report'!$A$100:$A$199,'C Report Grouper'!$D39,'C Report'!O$100:O$199))</f>
        <v>0</v>
      </c>
      <c r="R39" s="104">
        <f>IF($D$4="MAP+ADM Waivers",SUMIF('C Report'!$A$100:$A$199,'C Report Grouper'!$D39,'C Report'!P$100:P$199)+SUMIF('C Report'!$A$300:$A$399,'C Report Grouper'!$D39,'C Report'!P$300:P$399),SUMIF('C Report'!$A$100:$A$199,'C Report Grouper'!$D39,'C Report'!P$100:P$199))</f>
        <v>0</v>
      </c>
      <c r="S39" s="104">
        <f>IF($D$4="MAP+ADM Waivers",SUMIF('C Report'!$A$100:$A$199,'C Report Grouper'!$D39,'C Report'!Q$100:Q$199)+SUMIF('C Report'!$A$300:$A$399,'C Report Grouper'!$D39,'C Report'!Q$300:Q$399),SUMIF('C Report'!$A$100:$A$199,'C Report Grouper'!$D39,'C Report'!Q$100:Q$199))</f>
        <v>0</v>
      </c>
      <c r="T39" s="104">
        <f>IF($D$4="MAP+ADM Waivers",SUMIF('C Report'!$A$100:$A$199,'C Report Grouper'!$D39,'C Report'!R$100:R$199)+SUMIF('C Report'!$A$300:$A$399,'C Report Grouper'!$D39,'C Report'!R$300:R$399),SUMIF('C Report'!$A$100:$A$199,'C Report Grouper'!$D39,'C Report'!R$100:R$199))</f>
        <v>0</v>
      </c>
      <c r="U39" s="104">
        <f>IF($D$4="MAP+ADM Waivers",SUMIF('C Report'!$A$100:$A$199,'C Report Grouper'!$D39,'C Report'!S$100:S$199)+SUMIF('C Report'!$A$300:$A$399,'C Report Grouper'!$D39,'C Report'!S$300:S$399),SUMIF('C Report'!$A$100:$A$199,'C Report Grouper'!$D39,'C Report'!S$100:S$199))</f>
        <v>0</v>
      </c>
      <c r="V39" s="104">
        <f>IF($D$4="MAP+ADM Waivers",SUMIF('C Report'!$A$100:$A$199,'C Report Grouper'!$D39,'C Report'!T$100:T$199)+SUMIF('C Report'!$A$300:$A$399,'C Report Grouper'!$D39,'C Report'!T$300:T$399),SUMIF('C Report'!$A$100:$A$199,'C Report Grouper'!$D39,'C Report'!T$100:T$199))</f>
        <v>0</v>
      </c>
      <c r="W39" s="104">
        <f>IF($D$4="MAP+ADM Waivers",SUMIF('C Report'!$A$100:$A$199,'C Report Grouper'!$D39,'C Report'!U$100:U$199)+SUMIF('C Report'!$A$300:$A$399,'C Report Grouper'!$D39,'C Report'!U$300:U$399),SUMIF('C Report'!$A$100:$A$199,'C Report Grouper'!$D39,'C Report'!U$100:U$199))</f>
        <v>0</v>
      </c>
      <c r="X39" s="104">
        <f>IF($D$4="MAP+ADM Waivers",SUMIF('C Report'!$A$100:$A$199,'C Report Grouper'!$D39,'C Report'!V$100:V$199)+SUMIF('C Report'!$A$300:$A$399,'C Report Grouper'!$D39,'C Report'!V$300:V$399),SUMIF('C Report'!$A$100:$A$199,'C Report Grouper'!$D39,'C Report'!V$100:V$199))</f>
        <v>0</v>
      </c>
      <c r="Y39" s="104">
        <f>IF($D$4="MAP+ADM Waivers",SUMIF('C Report'!$A$100:$A$199,'C Report Grouper'!$D39,'C Report'!W$100:W$199)+SUMIF('C Report'!$A$300:$A$399,'C Report Grouper'!$D39,'C Report'!W$300:W$399),SUMIF('C Report'!$A$100:$A$199,'C Report Grouper'!$D39,'C Report'!W$100:W$199))</f>
        <v>0</v>
      </c>
      <c r="Z39" s="104">
        <f>IF($D$4="MAP+ADM Waivers",SUMIF('C Report'!$A$100:$A$199,'C Report Grouper'!$D39,'C Report'!X$100:X$199)+SUMIF('C Report'!$A$300:$A$399,'C Report Grouper'!$D39,'C Report'!X$300:X$399),SUMIF('C Report'!$A$100:$A$199,'C Report Grouper'!$D39,'C Report'!X$100:X$199))</f>
        <v>0</v>
      </c>
      <c r="AA39" s="104">
        <f>IF($D$4="MAP+ADM Waivers",SUMIF('C Report'!$A$100:$A$199,'C Report Grouper'!$D39,'C Report'!Y$100:Y$199)+SUMIF('C Report'!$A$300:$A$399,'C Report Grouper'!$D39,'C Report'!Y$300:Y$399),SUMIF('C Report'!$A$100:$A$199,'C Report Grouper'!$D39,'C Report'!Y$100:Y$199))</f>
        <v>0</v>
      </c>
      <c r="AB39" s="104">
        <f>IF($D$4="MAP+ADM Waivers",SUMIF('C Report'!$A$100:$A$199,'C Report Grouper'!$D39,'C Report'!Z$100:Z$199)+SUMIF('C Report'!$A$300:$A$399,'C Report Grouper'!$D39,'C Report'!Z$300:Z$399),SUMIF('C Report'!$A$100:$A$199,'C Report Grouper'!$D39,'C Report'!Z$100:Z$199))</f>
        <v>0</v>
      </c>
      <c r="AC39" s="104">
        <f>IF($D$4="MAP+ADM Waivers",SUMIF('C Report'!$A$100:$A$199,'C Report Grouper'!$D39,'C Report'!AA$100:AA$199)+SUMIF('C Report'!$A$300:$A$399,'C Report Grouper'!$D39,'C Report'!AA$300:AA$399),SUMIF('C Report'!$A$100:$A$199,'C Report Grouper'!$D39,'C Report'!AA$100:AA$199))</f>
        <v>0</v>
      </c>
      <c r="AD39" s="104">
        <f>IF($D$4="MAP+ADM Waivers",SUMIF('C Report'!$A$100:$A$199,'C Report Grouper'!$D39,'C Report'!AB$100:AB$199)+SUMIF('C Report'!$A$300:$A$399,'C Report Grouper'!$D39,'C Report'!AB$300:AB$399),SUMIF('C Report'!$A$100:$A$199,'C Report Grouper'!$D39,'C Report'!AB$100:AB$199))</f>
        <v>0</v>
      </c>
      <c r="AE39" s="104">
        <f>IF($D$4="MAP+ADM Waivers",SUMIF('C Report'!$A$100:$A$199,'C Report Grouper'!$D39,'C Report'!AC$100:AC$199)+SUMIF('C Report'!$A$300:$A$399,'C Report Grouper'!$D39,'C Report'!AC$300:AC$399),SUMIF('C Report'!$A$100:$A$199,'C Report Grouper'!$D39,'C Report'!AC$100:AC$199))</f>
        <v>0</v>
      </c>
      <c r="AF39" s="104">
        <f>IF($D$4="MAP+ADM Waivers",SUMIF('C Report'!$A$100:$A$199,'C Report Grouper'!$D39,'C Report'!AD$100:AD$199)+SUMIF('C Report'!$A$300:$A$399,'C Report Grouper'!$D39,'C Report'!AD$300:AD$399),SUMIF('C Report'!$A$100:$A$199,'C Report Grouper'!$D39,'C Report'!AD$100:AD$199))</f>
        <v>0</v>
      </c>
      <c r="AG39" s="104">
        <f>IF($D$4="MAP+ADM Waivers",SUMIF('C Report'!$A$100:$A$199,'C Report Grouper'!$D39,'C Report'!AE$100:AE$199)+SUMIF('C Report'!$A$300:$A$399,'C Report Grouper'!$D39,'C Report'!AE$300:AE$399),SUMIF('C Report'!$A$100:$A$199,'C Report Grouper'!$D39,'C Report'!AE$100:AE$199))</f>
        <v>0</v>
      </c>
      <c r="AH39" s="105">
        <f>IF($D$4="MAP+ADM Waivers",SUMIF('C Report'!$A$100:$A$199,'C Report Grouper'!$D39,'C Report'!AF$100:AF$199)+SUMIF('C Report'!$A$300:$A$399,'C Report Grouper'!$D39,'C Report'!AF$300:AF$399),SUMIF('C Report'!$A$100:$A$199,'C Report Grouper'!$D39,'C Report'!AF$100:AF$199))</f>
        <v>0</v>
      </c>
    </row>
    <row r="40" spans="2:34" hidden="1" x14ac:dyDescent="0.2">
      <c r="B40" s="6" t="s">
        <v>80</v>
      </c>
      <c r="C40" s="58"/>
      <c r="D40" s="299"/>
      <c r="E40" s="103">
        <f>IF($D$4="MAP+ADM Waivers",SUMIF('C Report'!$A$100:$A$199,'C Report Grouper'!$D40,'C Report'!C$100:C$199)+SUMIF('C Report'!$A$300:$A$399,'C Report Grouper'!$D40,'C Report'!C$300:C$399),SUMIF('C Report'!$A$100:$A$199,'C Report Grouper'!$D40,'C Report'!C$100:C$199))</f>
        <v>0</v>
      </c>
      <c r="F40" s="418">
        <f>IF($D$4="MAP+ADM Waivers",SUMIF('C Report'!$A$100:$A$199,'C Report Grouper'!$D40,'C Report'!D$100:D$199)+SUMIF('C Report'!$A$300:$A$399,'C Report Grouper'!$D40,'C Report'!D$300:D$399),SUMIF('C Report'!$A$100:$A$199,'C Report Grouper'!$D40,'C Report'!D$100:D$199))</f>
        <v>0</v>
      </c>
      <c r="G40" s="418">
        <f>IF($D$4="MAP+ADM Waivers",SUMIF('C Report'!$A$100:$A$199,'C Report Grouper'!$D40,'C Report'!E$100:E$199)+SUMIF('C Report'!$A$300:$A$399,'C Report Grouper'!$D40,'C Report'!E$300:E$399),SUMIF('C Report'!$A$100:$A$199,'C Report Grouper'!$D40,'C Report'!E$100:E$199))</f>
        <v>0</v>
      </c>
      <c r="H40" s="418">
        <f>IF($D$4="MAP+ADM Waivers",SUMIF('C Report'!$A$100:$A$199,'C Report Grouper'!$D40,'C Report'!F$100:F$199)+SUMIF('C Report'!$A$300:$A$399,'C Report Grouper'!$D40,'C Report'!F$300:F$399),SUMIF('C Report'!$A$100:$A$199,'C Report Grouper'!$D40,'C Report'!F$100:F$199))</f>
        <v>0</v>
      </c>
      <c r="I40" s="105">
        <f>IF($D$4="MAP+ADM Waivers",SUMIF('C Report'!$A$100:$A$199,'C Report Grouper'!$D40,'C Report'!G$100:G$199)+SUMIF('C Report'!$A$300:$A$399,'C Report Grouper'!$D40,'C Report'!G$300:G$399),SUMIF('C Report'!$A$100:$A$199,'C Report Grouper'!$D40,'C Report'!G$100:G$199))</f>
        <v>0</v>
      </c>
      <c r="J40" s="104">
        <f>IF($D$4="MAP+ADM Waivers",SUMIF('C Report'!$A$100:$A$199,'C Report Grouper'!$D40,'C Report'!H$100:H$199)+SUMIF('C Report'!$A$300:$A$399,'C Report Grouper'!$D40,'C Report'!H$300:H$399),SUMIF('C Report'!$A$100:$A$199,'C Report Grouper'!$D40,'C Report'!H$100:H$199))</f>
        <v>0</v>
      </c>
      <c r="K40" s="104">
        <f>IF($D$4="MAP+ADM Waivers",SUMIF('C Report'!$A$100:$A$199,'C Report Grouper'!$D40,'C Report'!I$100:I$199)+SUMIF('C Report'!$A$300:$A$399,'C Report Grouper'!$D40,'C Report'!I$300:I$399),SUMIF('C Report'!$A$100:$A$199,'C Report Grouper'!$D40,'C Report'!I$100:I$199))</f>
        <v>0</v>
      </c>
      <c r="L40" s="104">
        <f>IF($D$4="MAP+ADM Waivers",SUMIF('C Report'!$A$100:$A$199,'C Report Grouper'!$D40,'C Report'!J$100:J$199)+SUMIF('C Report'!$A$300:$A$399,'C Report Grouper'!$D40,'C Report'!J$300:J$399),SUMIF('C Report'!$A$100:$A$199,'C Report Grouper'!$D40,'C Report'!J$100:J$199))</f>
        <v>0</v>
      </c>
      <c r="M40" s="104">
        <f>IF($D$4="MAP+ADM Waivers",SUMIF('C Report'!$A$100:$A$199,'C Report Grouper'!$D40,'C Report'!K$100:K$199)+SUMIF('C Report'!$A$300:$A$399,'C Report Grouper'!$D40,'C Report'!K$300:K$399),SUMIF('C Report'!$A$100:$A$199,'C Report Grouper'!$D40,'C Report'!K$100:K$199))</f>
        <v>0</v>
      </c>
      <c r="N40" s="104">
        <f>IF($D$4="MAP+ADM Waivers",SUMIF('C Report'!$A$100:$A$199,'C Report Grouper'!$D40,'C Report'!L$100:L$199)+SUMIF('C Report'!$A$300:$A$399,'C Report Grouper'!$D40,'C Report'!L$300:L$399),SUMIF('C Report'!$A$100:$A$199,'C Report Grouper'!$D40,'C Report'!L$100:L$199))</f>
        <v>0</v>
      </c>
      <c r="O40" s="104">
        <f>IF($D$4="MAP+ADM Waivers",SUMIF('C Report'!$A$100:$A$199,'C Report Grouper'!$D40,'C Report'!M$100:M$199)+SUMIF('C Report'!$A$300:$A$399,'C Report Grouper'!$D40,'C Report'!M$300:M$399),SUMIF('C Report'!$A$100:$A$199,'C Report Grouper'!$D40,'C Report'!M$100:M$199))</f>
        <v>0</v>
      </c>
      <c r="P40" s="104">
        <f>IF($D$4="MAP+ADM Waivers",SUMIF('C Report'!$A$100:$A$199,'C Report Grouper'!$D40,'C Report'!N$100:N$199)+SUMIF('C Report'!$A$300:$A$399,'C Report Grouper'!$D40,'C Report'!N$300:N$399),SUMIF('C Report'!$A$100:$A$199,'C Report Grouper'!$D40,'C Report'!N$100:N$199))</f>
        <v>0</v>
      </c>
      <c r="Q40" s="104">
        <f>IF($D$4="MAP+ADM Waivers",SUMIF('C Report'!$A$100:$A$199,'C Report Grouper'!$D40,'C Report'!O$100:O$199)+SUMIF('C Report'!$A$300:$A$399,'C Report Grouper'!$D40,'C Report'!O$300:O$399),SUMIF('C Report'!$A$100:$A$199,'C Report Grouper'!$D40,'C Report'!O$100:O$199))</f>
        <v>0</v>
      </c>
      <c r="R40" s="104">
        <f>IF($D$4="MAP+ADM Waivers",SUMIF('C Report'!$A$100:$A$199,'C Report Grouper'!$D40,'C Report'!P$100:P$199)+SUMIF('C Report'!$A$300:$A$399,'C Report Grouper'!$D40,'C Report'!P$300:P$399),SUMIF('C Report'!$A$100:$A$199,'C Report Grouper'!$D40,'C Report'!P$100:P$199))</f>
        <v>0</v>
      </c>
      <c r="S40" s="104">
        <f>IF($D$4="MAP+ADM Waivers",SUMIF('C Report'!$A$100:$A$199,'C Report Grouper'!$D40,'C Report'!Q$100:Q$199)+SUMIF('C Report'!$A$300:$A$399,'C Report Grouper'!$D40,'C Report'!Q$300:Q$399),SUMIF('C Report'!$A$100:$A$199,'C Report Grouper'!$D40,'C Report'!Q$100:Q$199))</f>
        <v>0</v>
      </c>
      <c r="T40" s="104">
        <f>IF($D$4="MAP+ADM Waivers",SUMIF('C Report'!$A$100:$A$199,'C Report Grouper'!$D40,'C Report'!R$100:R$199)+SUMIF('C Report'!$A$300:$A$399,'C Report Grouper'!$D40,'C Report'!R$300:R$399),SUMIF('C Report'!$A$100:$A$199,'C Report Grouper'!$D40,'C Report'!R$100:R$199))</f>
        <v>0</v>
      </c>
      <c r="U40" s="104">
        <f>IF($D$4="MAP+ADM Waivers",SUMIF('C Report'!$A$100:$A$199,'C Report Grouper'!$D40,'C Report'!S$100:S$199)+SUMIF('C Report'!$A$300:$A$399,'C Report Grouper'!$D40,'C Report'!S$300:S$399),SUMIF('C Report'!$A$100:$A$199,'C Report Grouper'!$D40,'C Report'!S$100:S$199))</f>
        <v>0</v>
      </c>
      <c r="V40" s="104">
        <f>IF($D$4="MAP+ADM Waivers",SUMIF('C Report'!$A$100:$A$199,'C Report Grouper'!$D40,'C Report'!T$100:T$199)+SUMIF('C Report'!$A$300:$A$399,'C Report Grouper'!$D40,'C Report'!T$300:T$399),SUMIF('C Report'!$A$100:$A$199,'C Report Grouper'!$D40,'C Report'!T$100:T$199))</f>
        <v>0</v>
      </c>
      <c r="W40" s="104">
        <f>IF($D$4="MAP+ADM Waivers",SUMIF('C Report'!$A$100:$A$199,'C Report Grouper'!$D40,'C Report'!U$100:U$199)+SUMIF('C Report'!$A$300:$A$399,'C Report Grouper'!$D40,'C Report'!U$300:U$399),SUMIF('C Report'!$A$100:$A$199,'C Report Grouper'!$D40,'C Report'!U$100:U$199))</f>
        <v>0</v>
      </c>
      <c r="X40" s="104">
        <f>IF($D$4="MAP+ADM Waivers",SUMIF('C Report'!$A$100:$A$199,'C Report Grouper'!$D40,'C Report'!V$100:V$199)+SUMIF('C Report'!$A$300:$A$399,'C Report Grouper'!$D40,'C Report'!V$300:V$399),SUMIF('C Report'!$A$100:$A$199,'C Report Grouper'!$D40,'C Report'!V$100:V$199))</f>
        <v>0</v>
      </c>
      <c r="Y40" s="104">
        <f>IF($D$4="MAP+ADM Waivers",SUMIF('C Report'!$A$100:$A$199,'C Report Grouper'!$D40,'C Report'!W$100:W$199)+SUMIF('C Report'!$A$300:$A$399,'C Report Grouper'!$D40,'C Report'!W$300:W$399),SUMIF('C Report'!$A$100:$A$199,'C Report Grouper'!$D40,'C Report'!W$100:W$199))</f>
        <v>0</v>
      </c>
      <c r="Z40" s="104">
        <f>IF($D$4="MAP+ADM Waivers",SUMIF('C Report'!$A$100:$A$199,'C Report Grouper'!$D40,'C Report'!X$100:X$199)+SUMIF('C Report'!$A$300:$A$399,'C Report Grouper'!$D40,'C Report'!X$300:X$399),SUMIF('C Report'!$A$100:$A$199,'C Report Grouper'!$D40,'C Report'!X$100:X$199))</f>
        <v>0</v>
      </c>
      <c r="AA40" s="104">
        <f>IF($D$4="MAP+ADM Waivers",SUMIF('C Report'!$A$100:$A$199,'C Report Grouper'!$D40,'C Report'!Y$100:Y$199)+SUMIF('C Report'!$A$300:$A$399,'C Report Grouper'!$D40,'C Report'!Y$300:Y$399),SUMIF('C Report'!$A$100:$A$199,'C Report Grouper'!$D40,'C Report'!Y$100:Y$199))</f>
        <v>0</v>
      </c>
      <c r="AB40" s="104">
        <f>IF($D$4="MAP+ADM Waivers",SUMIF('C Report'!$A$100:$A$199,'C Report Grouper'!$D40,'C Report'!Z$100:Z$199)+SUMIF('C Report'!$A$300:$A$399,'C Report Grouper'!$D40,'C Report'!Z$300:Z$399),SUMIF('C Report'!$A$100:$A$199,'C Report Grouper'!$D40,'C Report'!Z$100:Z$199))</f>
        <v>0</v>
      </c>
      <c r="AC40" s="104">
        <f>IF($D$4="MAP+ADM Waivers",SUMIF('C Report'!$A$100:$A$199,'C Report Grouper'!$D40,'C Report'!AA$100:AA$199)+SUMIF('C Report'!$A$300:$A$399,'C Report Grouper'!$D40,'C Report'!AA$300:AA$399),SUMIF('C Report'!$A$100:$A$199,'C Report Grouper'!$D40,'C Report'!AA$100:AA$199))</f>
        <v>0</v>
      </c>
      <c r="AD40" s="104">
        <f>IF($D$4="MAP+ADM Waivers",SUMIF('C Report'!$A$100:$A$199,'C Report Grouper'!$D40,'C Report'!AB$100:AB$199)+SUMIF('C Report'!$A$300:$A$399,'C Report Grouper'!$D40,'C Report'!AB$300:AB$399),SUMIF('C Report'!$A$100:$A$199,'C Report Grouper'!$D40,'C Report'!AB$100:AB$199))</f>
        <v>0</v>
      </c>
      <c r="AE40" s="104">
        <f>IF($D$4="MAP+ADM Waivers",SUMIF('C Report'!$A$100:$A$199,'C Report Grouper'!$D40,'C Report'!AC$100:AC$199)+SUMIF('C Report'!$A$300:$A$399,'C Report Grouper'!$D40,'C Report'!AC$300:AC$399),SUMIF('C Report'!$A$100:$A$199,'C Report Grouper'!$D40,'C Report'!AC$100:AC$199))</f>
        <v>0</v>
      </c>
      <c r="AF40" s="104">
        <f>IF($D$4="MAP+ADM Waivers",SUMIF('C Report'!$A$100:$A$199,'C Report Grouper'!$D40,'C Report'!AD$100:AD$199)+SUMIF('C Report'!$A$300:$A$399,'C Report Grouper'!$D40,'C Report'!AD$300:AD$399),SUMIF('C Report'!$A$100:$A$199,'C Report Grouper'!$D40,'C Report'!AD$100:AD$199))</f>
        <v>0</v>
      </c>
      <c r="AG40" s="104">
        <f>IF($D$4="MAP+ADM Waivers",SUMIF('C Report'!$A$100:$A$199,'C Report Grouper'!$D40,'C Report'!AE$100:AE$199)+SUMIF('C Report'!$A$300:$A$399,'C Report Grouper'!$D40,'C Report'!AE$300:AE$399),SUMIF('C Report'!$A$100:$A$199,'C Report Grouper'!$D40,'C Report'!AE$100:AE$199))</f>
        <v>0</v>
      </c>
      <c r="AH40" s="105">
        <f>IF($D$4="MAP+ADM Waivers",SUMIF('C Report'!$A$100:$A$199,'C Report Grouper'!$D40,'C Report'!AF$100:AF$199)+SUMIF('C Report'!$A$300:$A$399,'C Report Grouper'!$D40,'C Report'!AF$300:AF$399),SUMIF('C Report'!$A$100:$A$199,'C Report Grouper'!$D40,'C Report'!AF$100:AF$199))</f>
        <v>0</v>
      </c>
    </row>
    <row r="41" spans="2:34" hidden="1" x14ac:dyDescent="0.2">
      <c r="B41" s="22" t="str">
        <f>IFERROR(VLOOKUP(C41,'MEG Def'!$A$52:$B$55,2),"")</f>
        <v/>
      </c>
      <c r="C41" s="58"/>
      <c r="D41" s="299"/>
      <c r="E41" s="103">
        <f>IF($D$4="MAP+ADM Waivers",SUMIF('C Report'!$A$100:$A$199,'C Report Grouper'!$D41,'C Report'!C$100:C$199)+SUMIF('C Report'!$A$300:$A$399,'C Report Grouper'!$D41,'C Report'!C$300:C$399),SUMIF('C Report'!$A$100:$A$199,'C Report Grouper'!$D41,'C Report'!C$100:C$199))</f>
        <v>0</v>
      </c>
      <c r="F41" s="418">
        <f>IF($D$4="MAP+ADM Waivers",SUMIF('C Report'!$A$100:$A$199,'C Report Grouper'!$D41,'C Report'!D$100:D$199)+SUMIF('C Report'!$A$300:$A$399,'C Report Grouper'!$D41,'C Report'!D$300:D$399),SUMIF('C Report'!$A$100:$A$199,'C Report Grouper'!$D41,'C Report'!D$100:D$199))</f>
        <v>0</v>
      </c>
      <c r="G41" s="418">
        <f>IF($D$4="MAP+ADM Waivers",SUMIF('C Report'!$A$100:$A$199,'C Report Grouper'!$D41,'C Report'!E$100:E$199)+SUMIF('C Report'!$A$300:$A$399,'C Report Grouper'!$D41,'C Report'!E$300:E$399),SUMIF('C Report'!$A$100:$A$199,'C Report Grouper'!$D41,'C Report'!E$100:E$199))</f>
        <v>0</v>
      </c>
      <c r="H41" s="418">
        <f>IF($D$4="MAP+ADM Waivers",SUMIF('C Report'!$A$100:$A$199,'C Report Grouper'!$D41,'C Report'!F$100:F$199)+SUMIF('C Report'!$A$300:$A$399,'C Report Grouper'!$D41,'C Report'!F$300:F$399),SUMIF('C Report'!$A$100:$A$199,'C Report Grouper'!$D41,'C Report'!F$100:F$199))</f>
        <v>0</v>
      </c>
      <c r="I41" s="105">
        <f>IF($D$4="MAP+ADM Waivers",SUMIF('C Report'!$A$100:$A$199,'C Report Grouper'!$D41,'C Report'!G$100:G$199)+SUMIF('C Report'!$A$300:$A$399,'C Report Grouper'!$D41,'C Report'!G$300:G$399),SUMIF('C Report'!$A$100:$A$199,'C Report Grouper'!$D41,'C Report'!G$100:G$199))</f>
        <v>0</v>
      </c>
      <c r="J41" s="104">
        <f>IF($D$4="MAP+ADM Waivers",SUMIF('C Report'!$A$100:$A$199,'C Report Grouper'!$D41,'C Report'!H$100:H$199)+SUMIF('C Report'!$A$300:$A$399,'C Report Grouper'!$D41,'C Report'!H$300:H$399),SUMIF('C Report'!$A$100:$A$199,'C Report Grouper'!$D41,'C Report'!H$100:H$199))</f>
        <v>0</v>
      </c>
      <c r="K41" s="104">
        <f>IF($D$4="MAP+ADM Waivers",SUMIF('C Report'!$A$100:$A$199,'C Report Grouper'!$D41,'C Report'!I$100:I$199)+SUMIF('C Report'!$A$300:$A$399,'C Report Grouper'!$D41,'C Report'!I$300:I$399),SUMIF('C Report'!$A$100:$A$199,'C Report Grouper'!$D41,'C Report'!I$100:I$199))</f>
        <v>0</v>
      </c>
      <c r="L41" s="104">
        <f>IF($D$4="MAP+ADM Waivers",SUMIF('C Report'!$A$100:$A$199,'C Report Grouper'!$D41,'C Report'!J$100:J$199)+SUMIF('C Report'!$A$300:$A$399,'C Report Grouper'!$D41,'C Report'!J$300:J$399),SUMIF('C Report'!$A$100:$A$199,'C Report Grouper'!$D41,'C Report'!J$100:J$199))</f>
        <v>0</v>
      </c>
      <c r="M41" s="104">
        <f>IF($D$4="MAP+ADM Waivers",SUMIF('C Report'!$A$100:$A$199,'C Report Grouper'!$D41,'C Report'!K$100:K$199)+SUMIF('C Report'!$A$300:$A$399,'C Report Grouper'!$D41,'C Report'!K$300:K$399),SUMIF('C Report'!$A$100:$A$199,'C Report Grouper'!$D41,'C Report'!K$100:K$199))</f>
        <v>0</v>
      </c>
      <c r="N41" s="104">
        <f>IF($D$4="MAP+ADM Waivers",SUMIF('C Report'!$A$100:$A$199,'C Report Grouper'!$D41,'C Report'!L$100:L$199)+SUMIF('C Report'!$A$300:$A$399,'C Report Grouper'!$D41,'C Report'!L$300:L$399),SUMIF('C Report'!$A$100:$A$199,'C Report Grouper'!$D41,'C Report'!L$100:L$199))</f>
        <v>0</v>
      </c>
      <c r="O41" s="104">
        <f>IF($D$4="MAP+ADM Waivers",SUMIF('C Report'!$A$100:$A$199,'C Report Grouper'!$D41,'C Report'!M$100:M$199)+SUMIF('C Report'!$A$300:$A$399,'C Report Grouper'!$D41,'C Report'!M$300:M$399),SUMIF('C Report'!$A$100:$A$199,'C Report Grouper'!$D41,'C Report'!M$100:M$199))</f>
        <v>0</v>
      </c>
      <c r="P41" s="104">
        <f>IF($D$4="MAP+ADM Waivers",SUMIF('C Report'!$A$100:$A$199,'C Report Grouper'!$D41,'C Report'!N$100:N$199)+SUMIF('C Report'!$A$300:$A$399,'C Report Grouper'!$D41,'C Report'!N$300:N$399),SUMIF('C Report'!$A$100:$A$199,'C Report Grouper'!$D41,'C Report'!N$100:N$199))</f>
        <v>0</v>
      </c>
      <c r="Q41" s="104">
        <f>IF($D$4="MAP+ADM Waivers",SUMIF('C Report'!$A$100:$A$199,'C Report Grouper'!$D41,'C Report'!O$100:O$199)+SUMIF('C Report'!$A$300:$A$399,'C Report Grouper'!$D41,'C Report'!O$300:O$399),SUMIF('C Report'!$A$100:$A$199,'C Report Grouper'!$D41,'C Report'!O$100:O$199))</f>
        <v>0</v>
      </c>
      <c r="R41" s="104">
        <f>IF($D$4="MAP+ADM Waivers",SUMIF('C Report'!$A$100:$A$199,'C Report Grouper'!$D41,'C Report'!P$100:P$199)+SUMIF('C Report'!$A$300:$A$399,'C Report Grouper'!$D41,'C Report'!P$300:P$399),SUMIF('C Report'!$A$100:$A$199,'C Report Grouper'!$D41,'C Report'!P$100:P$199))</f>
        <v>0</v>
      </c>
      <c r="S41" s="104">
        <f>IF($D$4="MAP+ADM Waivers",SUMIF('C Report'!$A$100:$A$199,'C Report Grouper'!$D41,'C Report'!Q$100:Q$199)+SUMIF('C Report'!$A$300:$A$399,'C Report Grouper'!$D41,'C Report'!Q$300:Q$399),SUMIF('C Report'!$A$100:$A$199,'C Report Grouper'!$D41,'C Report'!Q$100:Q$199))</f>
        <v>0</v>
      </c>
      <c r="T41" s="104">
        <f>IF($D$4="MAP+ADM Waivers",SUMIF('C Report'!$A$100:$A$199,'C Report Grouper'!$D41,'C Report'!R$100:R$199)+SUMIF('C Report'!$A$300:$A$399,'C Report Grouper'!$D41,'C Report'!R$300:R$399),SUMIF('C Report'!$A$100:$A$199,'C Report Grouper'!$D41,'C Report'!R$100:R$199))</f>
        <v>0</v>
      </c>
      <c r="U41" s="104">
        <f>IF($D$4="MAP+ADM Waivers",SUMIF('C Report'!$A$100:$A$199,'C Report Grouper'!$D41,'C Report'!S$100:S$199)+SUMIF('C Report'!$A$300:$A$399,'C Report Grouper'!$D41,'C Report'!S$300:S$399),SUMIF('C Report'!$A$100:$A$199,'C Report Grouper'!$D41,'C Report'!S$100:S$199))</f>
        <v>0</v>
      </c>
      <c r="V41" s="104">
        <f>IF($D$4="MAP+ADM Waivers",SUMIF('C Report'!$A$100:$A$199,'C Report Grouper'!$D41,'C Report'!T$100:T$199)+SUMIF('C Report'!$A$300:$A$399,'C Report Grouper'!$D41,'C Report'!T$300:T$399),SUMIF('C Report'!$A$100:$A$199,'C Report Grouper'!$D41,'C Report'!T$100:T$199))</f>
        <v>0</v>
      </c>
      <c r="W41" s="104">
        <f>IF($D$4="MAP+ADM Waivers",SUMIF('C Report'!$A$100:$A$199,'C Report Grouper'!$D41,'C Report'!U$100:U$199)+SUMIF('C Report'!$A$300:$A$399,'C Report Grouper'!$D41,'C Report'!U$300:U$399),SUMIF('C Report'!$A$100:$A$199,'C Report Grouper'!$D41,'C Report'!U$100:U$199))</f>
        <v>0</v>
      </c>
      <c r="X41" s="104">
        <f>IF($D$4="MAP+ADM Waivers",SUMIF('C Report'!$A$100:$A$199,'C Report Grouper'!$D41,'C Report'!V$100:V$199)+SUMIF('C Report'!$A$300:$A$399,'C Report Grouper'!$D41,'C Report'!V$300:V$399),SUMIF('C Report'!$A$100:$A$199,'C Report Grouper'!$D41,'C Report'!V$100:V$199))</f>
        <v>0</v>
      </c>
      <c r="Y41" s="104">
        <f>IF($D$4="MAP+ADM Waivers",SUMIF('C Report'!$A$100:$A$199,'C Report Grouper'!$D41,'C Report'!W$100:W$199)+SUMIF('C Report'!$A$300:$A$399,'C Report Grouper'!$D41,'C Report'!W$300:W$399),SUMIF('C Report'!$A$100:$A$199,'C Report Grouper'!$D41,'C Report'!W$100:W$199))</f>
        <v>0</v>
      </c>
      <c r="Z41" s="104">
        <f>IF($D$4="MAP+ADM Waivers",SUMIF('C Report'!$A$100:$A$199,'C Report Grouper'!$D41,'C Report'!X$100:X$199)+SUMIF('C Report'!$A$300:$A$399,'C Report Grouper'!$D41,'C Report'!X$300:X$399),SUMIF('C Report'!$A$100:$A$199,'C Report Grouper'!$D41,'C Report'!X$100:X$199))</f>
        <v>0</v>
      </c>
      <c r="AA41" s="104">
        <f>IF($D$4="MAP+ADM Waivers",SUMIF('C Report'!$A$100:$A$199,'C Report Grouper'!$D41,'C Report'!Y$100:Y$199)+SUMIF('C Report'!$A$300:$A$399,'C Report Grouper'!$D41,'C Report'!Y$300:Y$399),SUMIF('C Report'!$A$100:$A$199,'C Report Grouper'!$D41,'C Report'!Y$100:Y$199))</f>
        <v>0</v>
      </c>
      <c r="AB41" s="104">
        <f>IF($D$4="MAP+ADM Waivers",SUMIF('C Report'!$A$100:$A$199,'C Report Grouper'!$D41,'C Report'!Z$100:Z$199)+SUMIF('C Report'!$A$300:$A$399,'C Report Grouper'!$D41,'C Report'!Z$300:Z$399),SUMIF('C Report'!$A$100:$A$199,'C Report Grouper'!$D41,'C Report'!Z$100:Z$199))</f>
        <v>0</v>
      </c>
      <c r="AC41" s="104">
        <f>IF($D$4="MAP+ADM Waivers",SUMIF('C Report'!$A$100:$A$199,'C Report Grouper'!$D41,'C Report'!AA$100:AA$199)+SUMIF('C Report'!$A$300:$A$399,'C Report Grouper'!$D41,'C Report'!AA$300:AA$399),SUMIF('C Report'!$A$100:$A$199,'C Report Grouper'!$D41,'C Report'!AA$100:AA$199))</f>
        <v>0</v>
      </c>
      <c r="AD41" s="104">
        <f>IF($D$4="MAP+ADM Waivers",SUMIF('C Report'!$A$100:$A$199,'C Report Grouper'!$D41,'C Report'!AB$100:AB$199)+SUMIF('C Report'!$A$300:$A$399,'C Report Grouper'!$D41,'C Report'!AB$300:AB$399),SUMIF('C Report'!$A$100:$A$199,'C Report Grouper'!$D41,'C Report'!AB$100:AB$199))</f>
        <v>0</v>
      </c>
      <c r="AE41" s="104">
        <f>IF($D$4="MAP+ADM Waivers",SUMIF('C Report'!$A$100:$A$199,'C Report Grouper'!$D41,'C Report'!AC$100:AC$199)+SUMIF('C Report'!$A$300:$A$399,'C Report Grouper'!$D41,'C Report'!AC$300:AC$399),SUMIF('C Report'!$A$100:$A$199,'C Report Grouper'!$D41,'C Report'!AC$100:AC$199))</f>
        <v>0</v>
      </c>
      <c r="AF41" s="104">
        <f>IF($D$4="MAP+ADM Waivers",SUMIF('C Report'!$A$100:$A$199,'C Report Grouper'!$D41,'C Report'!AD$100:AD$199)+SUMIF('C Report'!$A$300:$A$399,'C Report Grouper'!$D41,'C Report'!AD$300:AD$399),SUMIF('C Report'!$A$100:$A$199,'C Report Grouper'!$D41,'C Report'!AD$100:AD$199))</f>
        <v>0</v>
      </c>
      <c r="AG41" s="104">
        <f>IF($D$4="MAP+ADM Waivers",SUMIF('C Report'!$A$100:$A$199,'C Report Grouper'!$D41,'C Report'!AE$100:AE$199)+SUMIF('C Report'!$A$300:$A$399,'C Report Grouper'!$D41,'C Report'!AE$300:AE$399),SUMIF('C Report'!$A$100:$A$199,'C Report Grouper'!$D41,'C Report'!AE$100:AE$199))</f>
        <v>0</v>
      </c>
      <c r="AH41" s="105">
        <f>IF($D$4="MAP+ADM Waivers",SUMIF('C Report'!$A$100:$A$199,'C Report Grouper'!$D41,'C Report'!AF$100:AF$199)+SUMIF('C Report'!$A$300:$A$399,'C Report Grouper'!$D41,'C Report'!AF$300:AF$399),SUMIF('C Report'!$A$100:$A$199,'C Report Grouper'!$D41,'C Report'!AF$100:AF$199))</f>
        <v>0</v>
      </c>
    </row>
    <row r="42" spans="2:34" hidden="1" x14ac:dyDescent="0.2">
      <c r="B42" s="22" t="str">
        <f>IFERROR(VLOOKUP(C42,'MEG Def'!$A$52:$B$55,2),"")</f>
        <v/>
      </c>
      <c r="C42" s="58"/>
      <c r="D42" s="299"/>
      <c r="E42" s="103">
        <f>IF($D$4="MAP+ADM Waivers",SUMIF('C Report'!$A$100:$A$199,'C Report Grouper'!$D42,'C Report'!C$100:C$199)+SUMIF('C Report'!$A$300:$A$399,'C Report Grouper'!$D42,'C Report'!C$300:C$399),SUMIF('C Report'!$A$100:$A$199,'C Report Grouper'!$D42,'C Report'!C$100:C$199))</f>
        <v>0</v>
      </c>
      <c r="F42" s="418">
        <f>IF($D$4="MAP+ADM Waivers",SUMIF('C Report'!$A$100:$A$199,'C Report Grouper'!$D42,'C Report'!D$100:D$199)+SUMIF('C Report'!$A$300:$A$399,'C Report Grouper'!$D42,'C Report'!D$300:D$399),SUMIF('C Report'!$A$100:$A$199,'C Report Grouper'!$D42,'C Report'!D$100:D$199))</f>
        <v>0</v>
      </c>
      <c r="G42" s="418">
        <f>IF($D$4="MAP+ADM Waivers",SUMIF('C Report'!$A$100:$A$199,'C Report Grouper'!$D42,'C Report'!E$100:E$199)+SUMIF('C Report'!$A$300:$A$399,'C Report Grouper'!$D42,'C Report'!E$300:E$399),SUMIF('C Report'!$A$100:$A$199,'C Report Grouper'!$D42,'C Report'!E$100:E$199))</f>
        <v>0</v>
      </c>
      <c r="H42" s="418">
        <f>IF($D$4="MAP+ADM Waivers",SUMIF('C Report'!$A$100:$A$199,'C Report Grouper'!$D42,'C Report'!F$100:F$199)+SUMIF('C Report'!$A$300:$A$399,'C Report Grouper'!$D42,'C Report'!F$300:F$399),SUMIF('C Report'!$A$100:$A$199,'C Report Grouper'!$D42,'C Report'!F$100:F$199))</f>
        <v>0</v>
      </c>
      <c r="I42" s="105">
        <f>IF($D$4="MAP+ADM Waivers",SUMIF('C Report'!$A$100:$A$199,'C Report Grouper'!$D42,'C Report'!G$100:G$199)+SUMIF('C Report'!$A$300:$A$399,'C Report Grouper'!$D42,'C Report'!G$300:G$399),SUMIF('C Report'!$A$100:$A$199,'C Report Grouper'!$D42,'C Report'!G$100:G$199))</f>
        <v>0</v>
      </c>
      <c r="J42" s="104">
        <f>IF($D$4="MAP+ADM Waivers",SUMIF('C Report'!$A$100:$A$199,'C Report Grouper'!$D42,'C Report'!H$100:H$199)+SUMIF('C Report'!$A$300:$A$399,'C Report Grouper'!$D42,'C Report'!H$300:H$399),SUMIF('C Report'!$A$100:$A$199,'C Report Grouper'!$D42,'C Report'!H$100:H$199))</f>
        <v>0</v>
      </c>
      <c r="K42" s="104">
        <f>IF($D$4="MAP+ADM Waivers",SUMIF('C Report'!$A$100:$A$199,'C Report Grouper'!$D42,'C Report'!I$100:I$199)+SUMIF('C Report'!$A$300:$A$399,'C Report Grouper'!$D42,'C Report'!I$300:I$399),SUMIF('C Report'!$A$100:$A$199,'C Report Grouper'!$D42,'C Report'!I$100:I$199))</f>
        <v>0</v>
      </c>
      <c r="L42" s="104">
        <f>IF($D$4="MAP+ADM Waivers",SUMIF('C Report'!$A$100:$A$199,'C Report Grouper'!$D42,'C Report'!J$100:J$199)+SUMIF('C Report'!$A$300:$A$399,'C Report Grouper'!$D42,'C Report'!J$300:J$399),SUMIF('C Report'!$A$100:$A$199,'C Report Grouper'!$D42,'C Report'!J$100:J$199))</f>
        <v>0</v>
      </c>
      <c r="M42" s="104">
        <f>IF($D$4="MAP+ADM Waivers",SUMIF('C Report'!$A$100:$A$199,'C Report Grouper'!$D42,'C Report'!K$100:K$199)+SUMIF('C Report'!$A$300:$A$399,'C Report Grouper'!$D42,'C Report'!K$300:K$399),SUMIF('C Report'!$A$100:$A$199,'C Report Grouper'!$D42,'C Report'!K$100:K$199))</f>
        <v>0</v>
      </c>
      <c r="N42" s="104">
        <f>IF($D$4="MAP+ADM Waivers",SUMIF('C Report'!$A$100:$A$199,'C Report Grouper'!$D42,'C Report'!L$100:L$199)+SUMIF('C Report'!$A$300:$A$399,'C Report Grouper'!$D42,'C Report'!L$300:L$399),SUMIF('C Report'!$A$100:$A$199,'C Report Grouper'!$D42,'C Report'!L$100:L$199))</f>
        <v>0</v>
      </c>
      <c r="O42" s="104">
        <f>IF($D$4="MAP+ADM Waivers",SUMIF('C Report'!$A$100:$A$199,'C Report Grouper'!$D42,'C Report'!M$100:M$199)+SUMIF('C Report'!$A$300:$A$399,'C Report Grouper'!$D42,'C Report'!M$300:M$399),SUMIF('C Report'!$A$100:$A$199,'C Report Grouper'!$D42,'C Report'!M$100:M$199))</f>
        <v>0</v>
      </c>
      <c r="P42" s="104">
        <f>IF($D$4="MAP+ADM Waivers",SUMIF('C Report'!$A$100:$A$199,'C Report Grouper'!$D42,'C Report'!N$100:N$199)+SUMIF('C Report'!$A$300:$A$399,'C Report Grouper'!$D42,'C Report'!N$300:N$399),SUMIF('C Report'!$A$100:$A$199,'C Report Grouper'!$D42,'C Report'!N$100:N$199))</f>
        <v>0</v>
      </c>
      <c r="Q42" s="104">
        <f>IF($D$4="MAP+ADM Waivers",SUMIF('C Report'!$A$100:$A$199,'C Report Grouper'!$D42,'C Report'!O$100:O$199)+SUMIF('C Report'!$A$300:$A$399,'C Report Grouper'!$D42,'C Report'!O$300:O$399),SUMIF('C Report'!$A$100:$A$199,'C Report Grouper'!$D42,'C Report'!O$100:O$199))</f>
        <v>0</v>
      </c>
      <c r="R42" s="104">
        <f>IF($D$4="MAP+ADM Waivers",SUMIF('C Report'!$A$100:$A$199,'C Report Grouper'!$D42,'C Report'!P$100:P$199)+SUMIF('C Report'!$A$300:$A$399,'C Report Grouper'!$D42,'C Report'!P$300:P$399),SUMIF('C Report'!$A$100:$A$199,'C Report Grouper'!$D42,'C Report'!P$100:P$199))</f>
        <v>0</v>
      </c>
      <c r="S42" s="104">
        <f>IF($D$4="MAP+ADM Waivers",SUMIF('C Report'!$A$100:$A$199,'C Report Grouper'!$D42,'C Report'!Q$100:Q$199)+SUMIF('C Report'!$A$300:$A$399,'C Report Grouper'!$D42,'C Report'!Q$300:Q$399),SUMIF('C Report'!$A$100:$A$199,'C Report Grouper'!$D42,'C Report'!Q$100:Q$199))</f>
        <v>0</v>
      </c>
      <c r="T42" s="104">
        <f>IF($D$4="MAP+ADM Waivers",SUMIF('C Report'!$A$100:$A$199,'C Report Grouper'!$D42,'C Report'!R$100:R$199)+SUMIF('C Report'!$A$300:$A$399,'C Report Grouper'!$D42,'C Report'!R$300:R$399),SUMIF('C Report'!$A$100:$A$199,'C Report Grouper'!$D42,'C Report'!R$100:R$199))</f>
        <v>0</v>
      </c>
      <c r="U42" s="104">
        <f>IF($D$4="MAP+ADM Waivers",SUMIF('C Report'!$A$100:$A$199,'C Report Grouper'!$D42,'C Report'!S$100:S$199)+SUMIF('C Report'!$A$300:$A$399,'C Report Grouper'!$D42,'C Report'!S$300:S$399),SUMIF('C Report'!$A$100:$A$199,'C Report Grouper'!$D42,'C Report'!S$100:S$199))</f>
        <v>0</v>
      </c>
      <c r="V42" s="104">
        <f>IF($D$4="MAP+ADM Waivers",SUMIF('C Report'!$A$100:$A$199,'C Report Grouper'!$D42,'C Report'!T$100:T$199)+SUMIF('C Report'!$A$300:$A$399,'C Report Grouper'!$D42,'C Report'!T$300:T$399),SUMIF('C Report'!$A$100:$A$199,'C Report Grouper'!$D42,'C Report'!T$100:T$199))</f>
        <v>0</v>
      </c>
      <c r="W42" s="104">
        <f>IF($D$4="MAP+ADM Waivers",SUMIF('C Report'!$A$100:$A$199,'C Report Grouper'!$D42,'C Report'!U$100:U$199)+SUMIF('C Report'!$A$300:$A$399,'C Report Grouper'!$D42,'C Report'!U$300:U$399),SUMIF('C Report'!$A$100:$A$199,'C Report Grouper'!$D42,'C Report'!U$100:U$199))</f>
        <v>0</v>
      </c>
      <c r="X42" s="104">
        <f>IF($D$4="MAP+ADM Waivers",SUMIF('C Report'!$A$100:$A$199,'C Report Grouper'!$D42,'C Report'!V$100:V$199)+SUMIF('C Report'!$A$300:$A$399,'C Report Grouper'!$D42,'C Report'!V$300:V$399),SUMIF('C Report'!$A$100:$A$199,'C Report Grouper'!$D42,'C Report'!V$100:V$199))</f>
        <v>0</v>
      </c>
      <c r="Y42" s="104">
        <f>IF($D$4="MAP+ADM Waivers",SUMIF('C Report'!$A$100:$A$199,'C Report Grouper'!$D42,'C Report'!W$100:W$199)+SUMIF('C Report'!$A$300:$A$399,'C Report Grouper'!$D42,'C Report'!W$300:W$399),SUMIF('C Report'!$A$100:$A$199,'C Report Grouper'!$D42,'C Report'!W$100:W$199))</f>
        <v>0</v>
      </c>
      <c r="Z42" s="104">
        <f>IF($D$4="MAP+ADM Waivers",SUMIF('C Report'!$A$100:$A$199,'C Report Grouper'!$D42,'C Report'!X$100:X$199)+SUMIF('C Report'!$A$300:$A$399,'C Report Grouper'!$D42,'C Report'!X$300:X$399),SUMIF('C Report'!$A$100:$A$199,'C Report Grouper'!$D42,'C Report'!X$100:X$199))</f>
        <v>0</v>
      </c>
      <c r="AA42" s="104">
        <f>IF($D$4="MAP+ADM Waivers",SUMIF('C Report'!$A$100:$A$199,'C Report Grouper'!$D42,'C Report'!Y$100:Y$199)+SUMIF('C Report'!$A$300:$A$399,'C Report Grouper'!$D42,'C Report'!Y$300:Y$399),SUMIF('C Report'!$A$100:$A$199,'C Report Grouper'!$D42,'C Report'!Y$100:Y$199))</f>
        <v>0</v>
      </c>
      <c r="AB42" s="104">
        <f>IF($D$4="MAP+ADM Waivers",SUMIF('C Report'!$A$100:$A$199,'C Report Grouper'!$D42,'C Report'!Z$100:Z$199)+SUMIF('C Report'!$A$300:$A$399,'C Report Grouper'!$D42,'C Report'!Z$300:Z$399),SUMIF('C Report'!$A$100:$A$199,'C Report Grouper'!$D42,'C Report'!Z$100:Z$199))</f>
        <v>0</v>
      </c>
      <c r="AC42" s="104">
        <f>IF($D$4="MAP+ADM Waivers",SUMIF('C Report'!$A$100:$A$199,'C Report Grouper'!$D42,'C Report'!AA$100:AA$199)+SUMIF('C Report'!$A$300:$A$399,'C Report Grouper'!$D42,'C Report'!AA$300:AA$399),SUMIF('C Report'!$A$100:$A$199,'C Report Grouper'!$D42,'C Report'!AA$100:AA$199))</f>
        <v>0</v>
      </c>
      <c r="AD42" s="104">
        <f>IF($D$4="MAP+ADM Waivers",SUMIF('C Report'!$A$100:$A$199,'C Report Grouper'!$D42,'C Report'!AB$100:AB$199)+SUMIF('C Report'!$A$300:$A$399,'C Report Grouper'!$D42,'C Report'!AB$300:AB$399),SUMIF('C Report'!$A$100:$A$199,'C Report Grouper'!$D42,'C Report'!AB$100:AB$199))</f>
        <v>0</v>
      </c>
      <c r="AE42" s="104">
        <f>IF($D$4="MAP+ADM Waivers",SUMIF('C Report'!$A$100:$A$199,'C Report Grouper'!$D42,'C Report'!AC$100:AC$199)+SUMIF('C Report'!$A$300:$A$399,'C Report Grouper'!$D42,'C Report'!AC$300:AC$399),SUMIF('C Report'!$A$100:$A$199,'C Report Grouper'!$D42,'C Report'!AC$100:AC$199))</f>
        <v>0</v>
      </c>
      <c r="AF42" s="104">
        <f>IF($D$4="MAP+ADM Waivers",SUMIF('C Report'!$A$100:$A$199,'C Report Grouper'!$D42,'C Report'!AD$100:AD$199)+SUMIF('C Report'!$A$300:$A$399,'C Report Grouper'!$D42,'C Report'!AD$300:AD$399),SUMIF('C Report'!$A$100:$A$199,'C Report Grouper'!$D42,'C Report'!AD$100:AD$199))</f>
        <v>0</v>
      </c>
      <c r="AG42" s="104">
        <f>IF($D$4="MAP+ADM Waivers",SUMIF('C Report'!$A$100:$A$199,'C Report Grouper'!$D42,'C Report'!AE$100:AE$199)+SUMIF('C Report'!$A$300:$A$399,'C Report Grouper'!$D42,'C Report'!AE$300:AE$399),SUMIF('C Report'!$A$100:$A$199,'C Report Grouper'!$D42,'C Report'!AE$100:AE$199))</f>
        <v>0</v>
      </c>
      <c r="AH42" s="105">
        <f>IF($D$4="MAP+ADM Waivers",SUMIF('C Report'!$A$100:$A$199,'C Report Grouper'!$D42,'C Report'!AF$100:AF$199)+SUMIF('C Report'!$A$300:$A$399,'C Report Grouper'!$D42,'C Report'!AF$300:AF$399),SUMIF('C Report'!$A$100:$A$199,'C Report Grouper'!$D42,'C Report'!AF$100:AF$199))</f>
        <v>0</v>
      </c>
    </row>
    <row r="43" spans="2:34" hidden="1" x14ac:dyDescent="0.2">
      <c r="B43" s="22" t="str">
        <f>IFERROR(VLOOKUP(C43,'MEG Def'!$A$52:$B$55,2),"")</f>
        <v/>
      </c>
      <c r="C43" s="58"/>
      <c r="D43" s="299"/>
      <c r="E43" s="103">
        <f>IF($D$4="MAP+ADM Waivers",SUMIF('C Report'!$A$100:$A$199,'C Report Grouper'!$D43,'C Report'!C$100:C$199)+SUMIF('C Report'!$A$300:$A$399,'C Report Grouper'!$D43,'C Report'!C$300:C$399),SUMIF('C Report'!$A$100:$A$199,'C Report Grouper'!$D43,'C Report'!C$100:C$199))</f>
        <v>0</v>
      </c>
      <c r="F43" s="418">
        <f>IF($D$4="MAP+ADM Waivers",SUMIF('C Report'!$A$100:$A$199,'C Report Grouper'!$D43,'C Report'!D$100:D$199)+SUMIF('C Report'!$A$300:$A$399,'C Report Grouper'!$D43,'C Report'!D$300:D$399),SUMIF('C Report'!$A$100:$A$199,'C Report Grouper'!$D43,'C Report'!D$100:D$199))</f>
        <v>0</v>
      </c>
      <c r="G43" s="418">
        <f>IF($D$4="MAP+ADM Waivers",SUMIF('C Report'!$A$100:$A$199,'C Report Grouper'!$D43,'C Report'!E$100:E$199)+SUMIF('C Report'!$A$300:$A$399,'C Report Grouper'!$D43,'C Report'!E$300:E$399),SUMIF('C Report'!$A$100:$A$199,'C Report Grouper'!$D43,'C Report'!E$100:E$199))</f>
        <v>0</v>
      </c>
      <c r="H43" s="418">
        <f>IF($D$4="MAP+ADM Waivers",SUMIF('C Report'!$A$100:$A$199,'C Report Grouper'!$D43,'C Report'!F$100:F$199)+SUMIF('C Report'!$A$300:$A$399,'C Report Grouper'!$D43,'C Report'!F$300:F$399),SUMIF('C Report'!$A$100:$A$199,'C Report Grouper'!$D43,'C Report'!F$100:F$199))</f>
        <v>0</v>
      </c>
      <c r="I43" s="105">
        <f>IF($D$4="MAP+ADM Waivers",SUMIF('C Report'!$A$100:$A$199,'C Report Grouper'!$D43,'C Report'!G$100:G$199)+SUMIF('C Report'!$A$300:$A$399,'C Report Grouper'!$D43,'C Report'!G$300:G$399),SUMIF('C Report'!$A$100:$A$199,'C Report Grouper'!$D43,'C Report'!G$100:G$199))</f>
        <v>0</v>
      </c>
      <c r="J43" s="104">
        <f>IF($D$4="MAP+ADM Waivers",SUMIF('C Report'!$A$100:$A$199,'C Report Grouper'!$D43,'C Report'!H$100:H$199)+SUMIF('C Report'!$A$300:$A$399,'C Report Grouper'!$D43,'C Report'!H$300:H$399),SUMIF('C Report'!$A$100:$A$199,'C Report Grouper'!$D43,'C Report'!H$100:H$199))</f>
        <v>0</v>
      </c>
      <c r="K43" s="104">
        <f>IF($D$4="MAP+ADM Waivers",SUMIF('C Report'!$A$100:$A$199,'C Report Grouper'!$D43,'C Report'!I$100:I$199)+SUMIF('C Report'!$A$300:$A$399,'C Report Grouper'!$D43,'C Report'!I$300:I$399),SUMIF('C Report'!$A$100:$A$199,'C Report Grouper'!$D43,'C Report'!I$100:I$199))</f>
        <v>0</v>
      </c>
      <c r="L43" s="104">
        <f>IF($D$4="MAP+ADM Waivers",SUMIF('C Report'!$A$100:$A$199,'C Report Grouper'!$D43,'C Report'!J$100:J$199)+SUMIF('C Report'!$A$300:$A$399,'C Report Grouper'!$D43,'C Report'!J$300:J$399),SUMIF('C Report'!$A$100:$A$199,'C Report Grouper'!$D43,'C Report'!J$100:J$199))</f>
        <v>0</v>
      </c>
      <c r="M43" s="104">
        <f>IF($D$4="MAP+ADM Waivers",SUMIF('C Report'!$A$100:$A$199,'C Report Grouper'!$D43,'C Report'!K$100:K$199)+SUMIF('C Report'!$A$300:$A$399,'C Report Grouper'!$D43,'C Report'!K$300:K$399),SUMIF('C Report'!$A$100:$A$199,'C Report Grouper'!$D43,'C Report'!K$100:K$199))</f>
        <v>0</v>
      </c>
      <c r="N43" s="104">
        <f>IF($D$4="MAP+ADM Waivers",SUMIF('C Report'!$A$100:$A$199,'C Report Grouper'!$D43,'C Report'!L$100:L$199)+SUMIF('C Report'!$A$300:$A$399,'C Report Grouper'!$D43,'C Report'!L$300:L$399),SUMIF('C Report'!$A$100:$A$199,'C Report Grouper'!$D43,'C Report'!L$100:L$199))</f>
        <v>0</v>
      </c>
      <c r="O43" s="104">
        <f>IF($D$4="MAP+ADM Waivers",SUMIF('C Report'!$A$100:$A$199,'C Report Grouper'!$D43,'C Report'!M$100:M$199)+SUMIF('C Report'!$A$300:$A$399,'C Report Grouper'!$D43,'C Report'!M$300:M$399),SUMIF('C Report'!$A$100:$A$199,'C Report Grouper'!$D43,'C Report'!M$100:M$199))</f>
        <v>0</v>
      </c>
      <c r="P43" s="104">
        <f>IF($D$4="MAP+ADM Waivers",SUMIF('C Report'!$A$100:$A$199,'C Report Grouper'!$D43,'C Report'!N$100:N$199)+SUMIF('C Report'!$A$300:$A$399,'C Report Grouper'!$D43,'C Report'!N$300:N$399),SUMIF('C Report'!$A$100:$A$199,'C Report Grouper'!$D43,'C Report'!N$100:N$199))</f>
        <v>0</v>
      </c>
      <c r="Q43" s="104">
        <f>IF($D$4="MAP+ADM Waivers",SUMIF('C Report'!$A$100:$A$199,'C Report Grouper'!$D43,'C Report'!O$100:O$199)+SUMIF('C Report'!$A$300:$A$399,'C Report Grouper'!$D43,'C Report'!O$300:O$399),SUMIF('C Report'!$A$100:$A$199,'C Report Grouper'!$D43,'C Report'!O$100:O$199))</f>
        <v>0</v>
      </c>
      <c r="R43" s="104">
        <f>IF($D$4="MAP+ADM Waivers",SUMIF('C Report'!$A$100:$A$199,'C Report Grouper'!$D43,'C Report'!P$100:P$199)+SUMIF('C Report'!$A$300:$A$399,'C Report Grouper'!$D43,'C Report'!P$300:P$399),SUMIF('C Report'!$A$100:$A$199,'C Report Grouper'!$D43,'C Report'!P$100:P$199))</f>
        <v>0</v>
      </c>
      <c r="S43" s="104">
        <f>IF($D$4="MAP+ADM Waivers",SUMIF('C Report'!$A$100:$A$199,'C Report Grouper'!$D43,'C Report'!Q$100:Q$199)+SUMIF('C Report'!$A$300:$A$399,'C Report Grouper'!$D43,'C Report'!Q$300:Q$399),SUMIF('C Report'!$A$100:$A$199,'C Report Grouper'!$D43,'C Report'!Q$100:Q$199))</f>
        <v>0</v>
      </c>
      <c r="T43" s="104">
        <f>IF($D$4="MAP+ADM Waivers",SUMIF('C Report'!$A$100:$A$199,'C Report Grouper'!$D43,'C Report'!R$100:R$199)+SUMIF('C Report'!$A$300:$A$399,'C Report Grouper'!$D43,'C Report'!R$300:R$399),SUMIF('C Report'!$A$100:$A$199,'C Report Grouper'!$D43,'C Report'!R$100:R$199))</f>
        <v>0</v>
      </c>
      <c r="U43" s="104">
        <f>IF($D$4="MAP+ADM Waivers",SUMIF('C Report'!$A$100:$A$199,'C Report Grouper'!$D43,'C Report'!S$100:S$199)+SUMIF('C Report'!$A$300:$A$399,'C Report Grouper'!$D43,'C Report'!S$300:S$399),SUMIF('C Report'!$A$100:$A$199,'C Report Grouper'!$D43,'C Report'!S$100:S$199))</f>
        <v>0</v>
      </c>
      <c r="V43" s="104">
        <f>IF($D$4="MAP+ADM Waivers",SUMIF('C Report'!$A$100:$A$199,'C Report Grouper'!$D43,'C Report'!T$100:T$199)+SUMIF('C Report'!$A$300:$A$399,'C Report Grouper'!$D43,'C Report'!T$300:T$399),SUMIF('C Report'!$A$100:$A$199,'C Report Grouper'!$D43,'C Report'!T$100:T$199))</f>
        <v>0</v>
      </c>
      <c r="W43" s="104">
        <f>IF($D$4="MAP+ADM Waivers",SUMIF('C Report'!$A$100:$A$199,'C Report Grouper'!$D43,'C Report'!U$100:U$199)+SUMIF('C Report'!$A$300:$A$399,'C Report Grouper'!$D43,'C Report'!U$300:U$399),SUMIF('C Report'!$A$100:$A$199,'C Report Grouper'!$D43,'C Report'!U$100:U$199))</f>
        <v>0</v>
      </c>
      <c r="X43" s="104">
        <f>IF($D$4="MAP+ADM Waivers",SUMIF('C Report'!$A$100:$A$199,'C Report Grouper'!$D43,'C Report'!V$100:V$199)+SUMIF('C Report'!$A$300:$A$399,'C Report Grouper'!$D43,'C Report'!V$300:V$399),SUMIF('C Report'!$A$100:$A$199,'C Report Grouper'!$D43,'C Report'!V$100:V$199))</f>
        <v>0</v>
      </c>
      <c r="Y43" s="104">
        <f>IF($D$4="MAP+ADM Waivers",SUMIF('C Report'!$A$100:$A$199,'C Report Grouper'!$D43,'C Report'!W$100:W$199)+SUMIF('C Report'!$A$300:$A$399,'C Report Grouper'!$D43,'C Report'!W$300:W$399),SUMIF('C Report'!$A$100:$A$199,'C Report Grouper'!$D43,'C Report'!W$100:W$199))</f>
        <v>0</v>
      </c>
      <c r="Z43" s="104">
        <f>IF($D$4="MAP+ADM Waivers",SUMIF('C Report'!$A$100:$A$199,'C Report Grouper'!$D43,'C Report'!X$100:X$199)+SUMIF('C Report'!$A$300:$A$399,'C Report Grouper'!$D43,'C Report'!X$300:X$399),SUMIF('C Report'!$A$100:$A$199,'C Report Grouper'!$D43,'C Report'!X$100:X$199))</f>
        <v>0</v>
      </c>
      <c r="AA43" s="104">
        <f>IF($D$4="MAP+ADM Waivers",SUMIF('C Report'!$A$100:$A$199,'C Report Grouper'!$D43,'C Report'!Y$100:Y$199)+SUMIF('C Report'!$A$300:$A$399,'C Report Grouper'!$D43,'C Report'!Y$300:Y$399),SUMIF('C Report'!$A$100:$A$199,'C Report Grouper'!$D43,'C Report'!Y$100:Y$199))</f>
        <v>0</v>
      </c>
      <c r="AB43" s="104">
        <f>IF($D$4="MAP+ADM Waivers",SUMIF('C Report'!$A$100:$A$199,'C Report Grouper'!$D43,'C Report'!Z$100:Z$199)+SUMIF('C Report'!$A$300:$A$399,'C Report Grouper'!$D43,'C Report'!Z$300:Z$399),SUMIF('C Report'!$A$100:$A$199,'C Report Grouper'!$D43,'C Report'!Z$100:Z$199))</f>
        <v>0</v>
      </c>
      <c r="AC43" s="104">
        <f>IF($D$4="MAP+ADM Waivers",SUMIF('C Report'!$A$100:$A$199,'C Report Grouper'!$D43,'C Report'!AA$100:AA$199)+SUMIF('C Report'!$A$300:$A$399,'C Report Grouper'!$D43,'C Report'!AA$300:AA$399),SUMIF('C Report'!$A$100:$A$199,'C Report Grouper'!$D43,'C Report'!AA$100:AA$199))</f>
        <v>0</v>
      </c>
      <c r="AD43" s="104">
        <f>IF($D$4="MAP+ADM Waivers",SUMIF('C Report'!$A$100:$A$199,'C Report Grouper'!$D43,'C Report'!AB$100:AB$199)+SUMIF('C Report'!$A$300:$A$399,'C Report Grouper'!$D43,'C Report'!AB$300:AB$399),SUMIF('C Report'!$A$100:$A$199,'C Report Grouper'!$D43,'C Report'!AB$100:AB$199))</f>
        <v>0</v>
      </c>
      <c r="AE43" s="104">
        <f>IF($D$4="MAP+ADM Waivers",SUMIF('C Report'!$A$100:$A$199,'C Report Grouper'!$D43,'C Report'!AC$100:AC$199)+SUMIF('C Report'!$A$300:$A$399,'C Report Grouper'!$D43,'C Report'!AC$300:AC$399),SUMIF('C Report'!$A$100:$A$199,'C Report Grouper'!$D43,'C Report'!AC$100:AC$199))</f>
        <v>0</v>
      </c>
      <c r="AF43" s="104">
        <f>IF($D$4="MAP+ADM Waivers",SUMIF('C Report'!$A$100:$A$199,'C Report Grouper'!$D43,'C Report'!AD$100:AD$199)+SUMIF('C Report'!$A$300:$A$399,'C Report Grouper'!$D43,'C Report'!AD$300:AD$399),SUMIF('C Report'!$A$100:$A$199,'C Report Grouper'!$D43,'C Report'!AD$100:AD$199))</f>
        <v>0</v>
      </c>
      <c r="AG43" s="104">
        <f>IF($D$4="MAP+ADM Waivers",SUMIF('C Report'!$A$100:$A$199,'C Report Grouper'!$D43,'C Report'!AE$100:AE$199)+SUMIF('C Report'!$A$300:$A$399,'C Report Grouper'!$D43,'C Report'!AE$300:AE$399),SUMIF('C Report'!$A$100:$A$199,'C Report Grouper'!$D43,'C Report'!AE$100:AE$199))</f>
        <v>0</v>
      </c>
      <c r="AH43" s="105">
        <f>IF($D$4="MAP+ADM Waivers",SUMIF('C Report'!$A$100:$A$199,'C Report Grouper'!$D43,'C Report'!AF$100:AF$199)+SUMIF('C Report'!$A$300:$A$399,'C Report Grouper'!$D43,'C Report'!AF$300:AF$399),SUMIF('C Report'!$A$100:$A$199,'C Report Grouper'!$D43,'C Report'!AF$100:AF$199))</f>
        <v>0</v>
      </c>
    </row>
    <row r="44" spans="2:34" hidden="1" x14ac:dyDescent="0.2">
      <c r="B44" s="22"/>
      <c r="C44" s="58"/>
      <c r="D44" s="299"/>
      <c r="E44" s="103">
        <f>IF($D$4="MAP+ADM Waivers",SUMIF('C Report'!$A$100:$A$199,'C Report Grouper'!$D44,'C Report'!C$100:C$199)+SUMIF('C Report'!$A$300:$A$399,'C Report Grouper'!$D44,'C Report'!C$300:C$399),SUMIF('C Report'!$A$100:$A$199,'C Report Grouper'!$D44,'C Report'!C$100:C$199))</f>
        <v>0</v>
      </c>
      <c r="F44" s="418">
        <f>IF($D$4="MAP+ADM Waivers",SUMIF('C Report'!$A$100:$A$199,'C Report Grouper'!$D44,'C Report'!D$100:D$199)+SUMIF('C Report'!$A$300:$A$399,'C Report Grouper'!$D44,'C Report'!D$300:D$399),SUMIF('C Report'!$A$100:$A$199,'C Report Grouper'!$D44,'C Report'!D$100:D$199))</f>
        <v>0</v>
      </c>
      <c r="G44" s="418">
        <f>IF($D$4="MAP+ADM Waivers",SUMIF('C Report'!$A$100:$A$199,'C Report Grouper'!$D44,'C Report'!E$100:E$199)+SUMIF('C Report'!$A$300:$A$399,'C Report Grouper'!$D44,'C Report'!E$300:E$399),SUMIF('C Report'!$A$100:$A$199,'C Report Grouper'!$D44,'C Report'!E$100:E$199))</f>
        <v>0</v>
      </c>
      <c r="H44" s="418">
        <f>IF($D$4="MAP+ADM Waivers",SUMIF('C Report'!$A$100:$A$199,'C Report Grouper'!$D44,'C Report'!F$100:F$199)+SUMIF('C Report'!$A$300:$A$399,'C Report Grouper'!$D44,'C Report'!F$300:F$399),SUMIF('C Report'!$A$100:$A$199,'C Report Grouper'!$D44,'C Report'!F$100:F$199))</f>
        <v>0</v>
      </c>
      <c r="I44" s="105">
        <f>IF($D$4="MAP+ADM Waivers",SUMIF('C Report'!$A$100:$A$199,'C Report Grouper'!$D44,'C Report'!G$100:G$199)+SUMIF('C Report'!$A$300:$A$399,'C Report Grouper'!$D44,'C Report'!G$300:G$399),SUMIF('C Report'!$A$100:$A$199,'C Report Grouper'!$D44,'C Report'!G$100:G$199))</f>
        <v>0</v>
      </c>
      <c r="J44" s="104">
        <f>IF($D$4="MAP+ADM Waivers",SUMIF('C Report'!$A$100:$A$199,'C Report Grouper'!$D44,'C Report'!H$100:H$199)+SUMIF('C Report'!$A$300:$A$399,'C Report Grouper'!$D44,'C Report'!H$300:H$399),SUMIF('C Report'!$A$100:$A$199,'C Report Grouper'!$D44,'C Report'!H$100:H$199))</f>
        <v>0</v>
      </c>
      <c r="K44" s="104">
        <f>IF($D$4="MAP+ADM Waivers",SUMIF('C Report'!$A$100:$A$199,'C Report Grouper'!$D44,'C Report'!I$100:I$199)+SUMIF('C Report'!$A$300:$A$399,'C Report Grouper'!$D44,'C Report'!I$300:I$399),SUMIF('C Report'!$A$100:$A$199,'C Report Grouper'!$D44,'C Report'!I$100:I$199))</f>
        <v>0</v>
      </c>
      <c r="L44" s="104">
        <f>IF($D$4="MAP+ADM Waivers",SUMIF('C Report'!$A$100:$A$199,'C Report Grouper'!$D44,'C Report'!J$100:J$199)+SUMIF('C Report'!$A$300:$A$399,'C Report Grouper'!$D44,'C Report'!J$300:J$399),SUMIF('C Report'!$A$100:$A$199,'C Report Grouper'!$D44,'C Report'!J$100:J$199))</f>
        <v>0</v>
      </c>
      <c r="M44" s="104">
        <f>IF($D$4="MAP+ADM Waivers",SUMIF('C Report'!$A$100:$A$199,'C Report Grouper'!$D44,'C Report'!K$100:K$199)+SUMIF('C Report'!$A$300:$A$399,'C Report Grouper'!$D44,'C Report'!K$300:K$399),SUMIF('C Report'!$A$100:$A$199,'C Report Grouper'!$D44,'C Report'!K$100:K$199))</f>
        <v>0</v>
      </c>
      <c r="N44" s="104">
        <f>IF($D$4="MAP+ADM Waivers",SUMIF('C Report'!$A$100:$A$199,'C Report Grouper'!$D44,'C Report'!L$100:L$199)+SUMIF('C Report'!$A$300:$A$399,'C Report Grouper'!$D44,'C Report'!L$300:L$399),SUMIF('C Report'!$A$100:$A$199,'C Report Grouper'!$D44,'C Report'!L$100:L$199))</f>
        <v>0</v>
      </c>
      <c r="O44" s="104">
        <f>IF($D$4="MAP+ADM Waivers",SUMIF('C Report'!$A$100:$A$199,'C Report Grouper'!$D44,'C Report'!M$100:M$199)+SUMIF('C Report'!$A$300:$A$399,'C Report Grouper'!$D44,'C Report'!M$300:M$399),SUMIF('C Report'!$A$100:$A$199,'C Report Grouper'!$D44,'C Report'!M$100:M$199))</f>
        <v>0</v>
      </c>
      <c r="P44" s="104">
        <f>IF($D$4="MAP+ADM Waivers",SUMIF('C Report'!$A$100:$A$199,'C Report Grouper'!$D44,'C Report'!N$100:N$199)+SUMIF('C Report'!$A$300:$A$399,'C Report Grouper'!$D44,'C Report'!N$300:N$399),SUMIF('C Report'!$A$100:$A$199,'C Report Grouper'!$D44,'C Report'!N$100:N$199))</f>
        <v>0</v>
      </c>
      <c r="Q44" s="104">
        <f>IF($D$4="MAP+ADM Waivers",SUMIF('C Report'!$A$100:$A$199,'C Report Grouper'!$D44,'C Report'!O$100:O$199)+SUMIF('C Report'!$A$300:$A$399,'C Report Grouper'!$D44,'C Report'!O$300:O$399),SUMIF('C Report'!$A$100:$A$199,'C Report Grouper'!$D44,'C Report'!O$100:O$199))</f>
        <v>0</v>
      </c>
      <c r="R44" s="104">
        <f>IF($D$4="MAP+ADM Waivers",SUMIF('C Report'!$A$100:$A$199,'C Report Grouper'!$D44,'C Report'!P$100:P$199)+SUMIF('C Report'!$A$300:$A$399,'C Report Grouper'!$D44,'C Report'!P$300:P$399),SUMIF('C Report'!$A$100:$A$199,'C Report Grouper'!$D44,'C Report'!P$100:P$199))</f>
        <v>0</v>
      </c>
      <c r="S44" s="104">
        <f>IF($D$4="MAP+ADM Waivers",SUMIF('C Report'!$A$100:$A$199,'C Report Grouper'!$D44,'C Report'!Q$100:Q$199)+SUMIF('C Report'!$A$300:$A$399,'C Report Grouper'!$D44,'C Report'!Q$300:Q$399),SUMIF('C Report'!$A$100:$A$199,'C Report Grouper'!$D44,'C Report'!Q$100:Q$199))</f>
        <v>0</v>
      </c>
      <c r="T44" s="104">
        <f>IF($D$4="MAP+ADM Waivers",SUMIF('C Report'!$A$100:$A$199,'C Report Grouper'!$D44,'C Report'!R$100:R$199)+SUMIF('C Report'!$A$300:$A$399,'C Report Grouper'!$D44,'C Report'!R$300:R$399),SUMIF('C Report'!$A$100:$A$199,'C Report Grouper'!$D44,'C Report'!R$100:R$199))</f>
        <v>0</v>
      </c>
      <c r="U44" s="104">
        <f>IF($D$4="MAP+ADM Waivers",SUMIF('C Report'!$A$100:$A$199,'C Report Grouper'!$D44,'C Report'!S$100:S$199)+SUMIF('C Report'!$A$300:$A$399,'C Report Grouper'!$D44,'C Report'!S$300:S$399),SUMIF('C Report'!$A$100:$A$199,'C Report Grouper'!$D44,'C Report'!S$100:S$199))</f>
        <v>0</v>
      </c>
      <c r="V44" s="104">
        <f>IF($D$4="MAP+ADM Waivers",SUMIF('C Report'!$A$100:$A$199,'C Report Grouper'!$D44,'C Report'!T$100:T$199)+SUMIF('C Report'!$A$300:$A$399,'C Report Grouper'!$D44,'C Report'!T$300:T$399),SUMIF('C Report'!$A$100:$A$199,'C Report Grouper'!$D44,'C Report'!T$100:T$199))</f>
        <v>0</v>
      </c>
      <c r="W44" s="104">
        <f>IF($D$4="MAP+ADM Waivers",SUMIF('C Report'!$A$100:$A$199,'C Report Grouper'!$D44,'C Report'!U$100:U$199)+SUMIF('C Report'!$A$300:$A$399,'C Report Grouper'!$D44,'C Report'!U$300:U$399),SUMIF('C Report'!$A$100:$A$199,'C Report Grouper'!$D44,'C Report'!U$100:U$199))</f>
        <v>0</v>
      </c>
      <c r="X44" s="104">
        <f>IF($D$4="MAP+ADM Waivers",SUMIF('C Report'!$A$100:$A$199,'C Report Grouper'!$D44,'C Report'!V$100:V$199)+SUMIF('C Report'!$A$300:$A$399,'C Report Grouper'!$D44,'C Report'!V$300:V$399),SUMIF('C Report'!$A$100:$A$199,'C Report Grouper'!$D44,'C Report'!V$100:V$199))</f>
        <v>0</v>
      </c>
      <c r="Y44" s="104">
        <f>IF($D$4="MAP+ADM Waivers",SUMIF('C Report'!$A$100:$A$199,'C Report Grouper'!$D44,'C Report'!W$100:W$199)+SUMIF('C Report'!$A$300:$A$399,'C Report Grouper'!$D44,'C Report'!W$300:W$399),SUMIF('C Report'!$A$100:$A$199,'C Report Grouper'!$D44,'C Report'!W$100:W$199))</f>
        <v>0</v>
      </c>
      <c r="Z44" s="104">
        <f>IF($D$4="MAP+ADM Waivers",SUMIF('C Report'!$A$100:$A$199,'C Report Grouper'!$D44,'C Report'!X$100:X$199)+SUMIF('C Report'!$A$300:$A$399,'C Report Grouper'!$D44,'C Report'!X$300:X$399),SUMIF('C Report'!$A$100:$A$199,'C Report Grouper'!$D44,'C Report'!X$100:X$199))</f>
        <v>0</v>
      </c>
      <c r="AA44" s="104">
        <f>IF($D$4="MAP+ADM Waivers",SUMIF('C Report'!$A$100:$A$199,'C Report Grouper'!$D44,'C Report'!Y$100:Y$199)+SUMIF('C Report'!$A$300:$A$399,'C Report Grouper'!$D44,'C Report'!Y$300:Y$399),SUMIF('C Report'!$A$100:$A$199,'C Report Grouper'!$D44,'C Report'!Y$100:Y$199))</f>
        <v>0</v>
      </c>
      <c r="AB44" s="104">
        <f>IF($D$4="MAP+ADM Waivers",SUMIF('C Report'!$A$100:$A$199,'C Report Grouper'!$D44,'C Report'!Z$100:Z$199)+SUMIF('C Report'!$A$300:$A$399,'C Report Grouper'!$D44,'C Report'!Z$300:Z$399),SUMIF('C Report'!$A$100:$A$199,'C Report Grouper'!$D44,'C Report'!Z$100:Z$199))</f>
        <v>0</v>
      </c>
      <c r="AC44" s="104">
        <f>IF($D$4="MAP+ADM Waivers",SUMIF('C Report'!$A$100:$A$199,'C Report Grouper'!$D44,'C Report'!AA$100:AA$199)+SUMIF('C Report'!$A$300:$A$399,'C Report Grouper'!$D44,'C Report'!AA$300:AA$399),SUMIF('C Report'!$A$100:$A$199,'C Report Grouper'!$D44,'C Report'!AA$100:AA$199))</f>
        <v>0</v>
      </c>
      <c r="AD44" s="104">
        <f>IF($D$4="MAP+ADM Waivers",SUMIF('C Report'!$A$100:$A$199,'C Report Grouper'!$D44,'C Report'!AB$100:AB$199)+SUMIF('C Report'!$A$300:$A$399,'C Report Grouper'!$D44,'C Report'!AB$300:AB$399),SUMIF('C Report'!$A$100:$A$199,'C Report Grouper'!$D44,'C Report'!AB$100:AB$199))</f>
        <v>0</v>
      </c>
      <c r="AE44" s="104">
        <f>IF($D$4="MAP+ADM Waivers",SUMIF('C Report'!$A$100:$A$199,'C Report Grouper'!$D44,'C Report'!AC$100:AC$199)+SUMIF('C Report'!$A$300:$A$399,'C Report Grouper'!$D44,'C Report'!AC$300:AC$399),SUMIF('C Report'!$A$100:$A$199,'C Report Grouper'!$D44,'C Report'!AC$100:AC$199))</f>
        <v>0</v>
      </c>
      <c r="AF44" s="104">
        <f>IF($D$4="MAP+ADM Waivers",SUMIF('C Report'!$A$100:$A$199,'C Report Grouper'!$D44,'C Report'!AD$100:AD$199)+SUMIF('C Report'!$A$300:$A$399,'C Report Grouper'!$D44,'C Report'!AD$300:AD$399),SUMIF('C Report'!$A$100:$A$199,'C Report Grouper'!$D44,'C Report'!AD$100:AD$199))</f>
        <v>0</v>
      </c>
      <c r="AG44" s="104">
        <f>IF($D$4="MAP+ADM Waivers",SUMIF('C Report'!$A$100:$A$199,'C Report Grouper'!$D44,'C Report'!AE$100:AE$199)+SUMIF('C Report'!$A$300:$A$399,'C Report Grouper'!$D44,'C Report'!AE$300:AE$399),SUMIF('C Report'!$A$100:$A$199,'C Report Grouper'!$D44,'C Report'!AE$100:AE$199))</f>
        <v>0</v>
      </c>
      <c r="AH44" s="105">
        <f>IF($D$4="MAP+ADM Waivers",SUMIF('C Report'!$A$100:$A$199,'C Report Grouper'!$D44,'C Report'!AF$100:AF$199)+SUMIF('C Report'!$A$300:$A$399,'C Report Grouper'!$D44,'C Report'!AF$300:AF$399),SUMIF('C Report'!$A$100:$A$199,'C Report Grouper'!$D44,'C Report'!AF$100:AF$199))</f>
        <v>0</v>
      </c>
    </row>
    <row r="45" spans="2:34" hidden="1" x14ac:dyDescent="0.2">
      <c r="B45" s="6" t="s">
        <v>81</v>
      </c>
      <c r="C45" s="58"/>
      <c r="D45" s="299"/>
      <c r="E45" s="103">
        <f>IF($D$4="MAP+ADM Waivers",SUMIF('C Report'!$A$100:$A$199,'C Report Grouper'!$D45,'C Report'!C$100:C$199)+SUMIF('C Report'!$A$300:$A$399,'C Report Grouper'!$D45,'C Report'!C$300:C$399),SUMIF('C Report'!$A$100:$A$199,'C Report Grouper'!$D45,'C Report'!C$100:C$199))</f>
        <v>0</v>
      </c>
      <c r="F45" s="418">
        <f>IF($D$4="MAP+ADM Waivers",SUMIF('C Report'!$A$100:$A$199,'C Report Grouper'!$D45,'C Report'!D$100:D$199)+SUMIF('C Report'!$A$300:$A$399,'C Report Grouper'!$D45,'C Report'!D$300:D$399),SUMIF('C Report'!$A$100:$A$199,'C Report Grouper'!$D45,'C Report'!D$100:D$199))</f>
        <v>0</v>
      </c>
      <c r="G45" s="418">
        <f>IF($D$4="MAP+ADM Waivers",SUMIF('C Report'!$A$100:$A$199,'C Report Grouper'!$D45,'C Report'!E$100:E$199)+SUMIF('C Report'!$A$300:$A$399,'C Report Grouper'!$D45,'C Report'!E$300:E$399),SUMIF('C Report'!$A$100:$A$199,'C Report Grouper'!$D45,'C Report'!E$100:E$199))</f>
        <v>0</v>
      </c>
      <c r="H45" s="418">
        <f>IF($D$4="MAP+ADM Waivers",SUMIF('C Report'!$A$100:$A$199,'C Report Grouper'!$D45,'C Report'!F$100:F$199)+SUMIF('C Report'!$A$300:$A$399,'C Report Grouper'!$D45,'C Report'!F$300:F$399),SUMIF('C Report'!$A$100:$A$199,'C Report Grouper'!$D45,'C Report'!F$100:F$199))</f>
        <v>0</v>
      </c>
      <c r="I45" s="105">
        <f>IF($D$4="MAP+ADM Waivers",SUMIF('C Report'!$A$100:$A$199,'C Report Grouper'!$D45,'C Report'!G$100:G$199)+SUMIF('C Report'!$A$300:$A$399,'C Report Grouper'!$D45,'C Report'!G$300:G$399),SUMIF('C Report'!$A$100:$A$199,'C Report Grouper'!$D45,'C Report'!G$100:G$199))</f>
        <v>0</v>
      </c>
      <c r="J45" s="104">
        <f>IF($D$4="MAP+ADM Waivers",SUMIF('C Report'!$A$100:$A$199,'C Report Grouper'!$D45,'C Report'!H$100:H$199)+SUMIF('C Report'!$A$300:$A$399,'C Report Grouper'!$D45,'C Report'!H$300:H$399),SUMIF('C Report'!$A$100:$A$199,'C Report Grouper'!$D45,'C Report'!H$100:H$199))</f>
        <v>0</v>
      </c>
      <c r="K45" s="104">
        <f>IF($D$4="MAP+ADM Waivers",SUMIF('C Report'!$A$100:$A$199,'C Report Grouper'!$D45,'C Report'!I$100:I$199)+SUMIF('C Report'!$A$300:$A$399,'C Report Grouper'!$D45,'C Report'!I$300:I$399),SUMIF('C Report'!$A$100:$A$199,'C Report Grouper'!$D45,'C Report'!I$100:I$199))</f>
        <v>0</v>
      </c>
      <c r="L45" s="104">
        <f>IF($D$4="MAP+ADM Waivers",SUMIF('C Report'!$A$100:$A$199,'C Report Grouper'!$D45,'C Report'!J$100:J$199)+SUMIF('C Report'!$A$300:$A$399,'C Report Grouper'!$D45,'C Report'!J$300:J$399),SUMIF('C Report'!$A$100:$A$199,'C Report Grouper'!$D45,'C Report'!J$100:J$199))</f>
        <v>0</v>
      </c>
      <c r="M45" s="104">
        <f>IF($D$4="MAP+ADM Waivers",SUMIF('C Report'!$A$100:$A$199,'C Report Grouper'!$D45,'C Report'!K$100:K$199)+SUMIF('C Report'!$A$300:$A$399,'C Report Grouper'!$D45,'C Report'!K$300:K$399),SUMIF('C Report'!$A$100:$A$199,'C Report Grouper'!$D45,'C Report'!K$100:K$199))</f>
        <v>0</v>
      </c>
      <c r="N45" s="104">
        <f>IF($D$4="MAP+ADM Waivers",SUMIF('C Report'!$A$100:$A$199,'C Report Grouper'!$D45,'C Report'!L$100:L$199)+SUMIF('C Report'!$A$300:$A$399,'C Report Grouper'!$D45,'C Report'!L$300:L$399),SUMIF('C Report'!$A$100:$A$199,'C Report Grouper'!$D45,'C Report'!L$100:L$199))</f>
        <v>0</v>
      </c>
      <c r="O45" s="104">
        <f>IF($D$4="MAP+ADM Waivers",SUMIF('C Report'!$A$100:$A$199,'C Report Grouper'!$D45,'C Report'!M$100:M$199)+SUMIF('C Report'!$A$300:$A$399,'C Report Grouper'!$D45,'C Report'!M$300:M$399),SUMIF('C Report'!$A$100:$A$199,'C Report Grouper'!$D45,'C Report'!M$100:M$199))</f>
        <v>0</v>
      </c>
      <c r="P45" s="104">
        <f>IF($D$4="MAP+ADM Waivers",SUMIF('C Report'!$A$100:$A$199,'C Report Grouper'!$D45,'C Report'!N$100:N$199)+SUMIF('C Report'!$A$300:$A$399,'C Report Grouper'!$D45,'C Report'!N$300:N$399),SUMIF('C Report'!$A$100:$A$199,'C Report Grouper'!$D45,'C Report'!N$100:N$199))</f>
        <v>0</v>
      </c>
      <c r="Q45" s="104">
        <f>IF($D$4="MAP+ADM Waivers",SUMIF('C Report'!$A$100:$A$199,'C Report Grouper'!$D45,'C Report'!O$100:O$199)+SUMIF('C Report'!$A$300:$A$399,'C Report Grouper'!$D45,'C Report'!O$300:O$399),SUMIF('C Report'!$A$100:$A$199,'C Report Grouper'!$D45,'C Report'!O$100:O$199))</f>
        <v>0</v>
      </c>
      <c r="R45" s="104">
        <f>IF($D$4="MAP+ADM Waivers",SUMIF('C Report'!$A$100:$A$199,'C Report Grouper'!$D45,'C Report'!P$100:P$199)+SUMIF('C Report'!$A$300:$A$399,'C Report Grouper'!$D45,'C Report'!P$300:P$399),SUMIF('C Report'!$A$100:$A$199,'C Report Grouper'!$D45,'C Report'!P$100:P$199))</f>
        <v>0</v>
      </c>
      <c r="S45" s="104">
        <f>IF($D$4="MAP+ADM Waivers",SUMIF('C Report'!$A$100:$A$199,'C Report Grouper'!$D45,'C Report'!Q$100:Q$199)+SUMIF('C Report'!$A$300:$A$399,'C Report Grouper'!$D45,'C Report'!Q$300:Q$399),SUMIF('C Report'!$A$100:$A$199,'C Report Grouper'!$D45,'C Report'!Q$100:Q$199))</f>
        <v>0</v>
      </c>
      <c r="T45" s="104">
        <f>IF($D$4="MAP+ADM Waivers",SUMIF('C Report'!$A$100:$A$199,'C Report Grouper'!$D45,'C Report'!R$100:R$199)+SUMIF('C Report'!$A$300:$A$399,'C Report Grouper'!$D45,'C Report'!R$300:R$399),SUMIF('C Report'!$A$100:$A$199,'C Report Grouper'!$D45,'C Report'!R$100:R$199))</f>
        <v>0</v>
      </c>
      <c r="U45" s="104">
        <f>IF($D$4="MAP+ADM Waivers",SUMIF('C Report'!$A$100:$A$199,'C Report Grouper'!$D45,'C Report'!S$100:S$199)+SUMIF('C Report'!$A$300:$A$399,'C Report Grouper'!$D45,'C Report'!S$300:S$399),SUMIF('C Report'!$A$100:$A$199,'C Report Grouper'!$D45,'C Report'!S$100:S$199))</f>
        <v>0</v>
      </c>
      <c r="V45" s="104">
        <f>IF($D$4="MAP+ADM Waivers",SUMIF('C Report'!$A$100:$A$199,'C Report Grouper'!$D45,'C Report'!T$100:T$199)+SUMIF('C Report'!$A$300:$A$399,'C Report Grouper'!$D45,'C Report'!T$300:T$399),SUMIF('C Report'!$A$100:$A$199,'C Report Grouper'!$D45,'C Report'!T$100:T$199))</f>
        <v>0</v>
      </c>
      <c r="W45" s="104">
        <f>IF($D$4="MAP+ADM Waivers",SUMIF('C Report'!$A$100:$A$199,'C Report Grouper'!$D45,'C Report'!U$100:U$199)+SUMIF('C Report'!$A$300:$A$399,'C Report Grouper'!$D45,'C Report'!U$300:U$399),SUMIF('C Report'!$A$100:$A$199,'C Report Grouper'!$D45,'C Report'!U$100:U$199))</f>
        <v>0</v>
      </c>
      <c r="X45" s="104">
        <f>IF($D$4="MAP+ADM Waivers",SUMIF('C Report'!$A$100:$A$199,'C Report Grouper'!$D45,'C Report'!V$100:V$199)+SUMIF('C Report'!$A$300:$A$399,'C Report Grouper'!$D45,'C Report'!V$300:V$399),SUMIF('C Report'!$A$100:$A$199,'C Report Grouper'!$D45,'C Report'!V$100:V$199))</f>
        <v>0</v>
      </c>
      <c r="Y45" s="104">
        <f>IF($D$4="MAP+ADM Waivers",SUMIF('C Report'!$A$100:$A$199,'C Report Grouper'!$D45,'C Report'!W$100:W$199)+SUMIF('C Report'!$A$300:$A$399,'C Report Grouper'!$D45,'C Report'!W$300:W$399),SUMIF('C Report'!$A$100:$A$199,'C Report Grouper'!$D45,'C Report'!W$100:W$199))</f>
        <v>0</v>
      </c>
      <c r="Z45" s="104">
        <f>IF($D$4="MAP+ADM Waivers",SUMIF('C Report'!$A$100:$A$199,'C Report Grouper'!$D45,'C Report'!X$100:X$199)+SUMIF('C Report'!$A$300:$A$399,'C Report Grouper'!$D45,'C Report'!X$300:X$399),SUMIF('C Report'!$A$100:$A$199,'C Report Grouper'!$D45,'C Report'!X$100:X$199))</f>
        <v>0</v>
      </c>
      <c r="AA45" s="104">
        <f>IF($D$4="MAP+ADM Waivers",SUMIF('C Report'!$A$100:$A$199,'C Report Grouper'!$D45,'C Report'!Y$100:Y$199)+SUMIF('C Report'!$A$300:$A$399,'C Report Grouper'!$D45,'C Report'!Y$300:Y$399),SUMIF('C Report'!$A$100:$A$199,'C Report Grouper'!$D45,'C Report'!Y$100:Y$199))</f>
        <v>0</v>
      </c>
      <c r="AB45" s="104">
        <f>IF($D$4="MAP+ADM Waivers",SUMIF('C Report'!$A$100:$A$199,'C Report Grouper'!$D45,'C Report'!Z$100:Z$199)+SUMIF('C Report'!$A$300:$A$399,'C Report Grouper'!$D45,'C Report'!Z$300:Z$399),SUMIF('C Report'!$A$100:$A$199,'C Report Grouper'!$D45,'C Report'!Z$100:Z$199))</f>
        <v>0</v>
      </c>
      <c r="AC45" s="104">
        <f>IF($D$4="MAP+ADM Waivers",SUMIF('C Report'!$A$100:$A$199,'C Report Grouper'!$D45,'C Report'!AA$100:AA$199)+SUMIF('C Report'!$A$300:$A$399,'C Report Grouper'!$D45,'C Report'!AA$300:AA$399),SUMIF('C Report'!$A$100:$A$199,'C Report Grouper'!$D45,'C Report'!AA$100:AA$199))</f>
        <v>0</v>
      </c>
      <c r="AD45" s="104">
        <f>IF($D$4="MAP+ADM Waivers",SUMIF('C Report'!$A$100:$A$199,'C Report Grouper'!$D45,'C Report'!AB$100:AB$199)+SUMIF('C Report'!$A$300:$A$399,'C Report Grouper'!$D45,'C Report'!AB$300:AB$399),SUMIF('C Report'!$A$100:$A$199,'C Report Grouper'!$D45,'C Report'!AB$100:AB$199))</f>
        <v>0</v>
      </c>
      <c r="AE45" s="104">
        <f>IF($D$4="MAP+ADM Waivers",SUMIF('C Report'!$A$100:$A$199,'C Report Grouper'!$D45,'C Report'!AC$100:AC$199)+SUMIF('C Report'!$A$300:$A$399,'C Report Grouper'!$D45,'C Report'!AC$300:AC$399),SUMIF('C Report'!$A$100:$A$199,'C Report Grouper'!$D45,'C Report'!AC$100:AC$199))</f>
        <v>0</v>
      </c>
      <c r="AF45" s="104">
        <f>IF($D$4="MAP+ADM Waivers",SUMIF('C Report'!$A$100:$A$199,'C Report Grouper'!$D45,'C Report'!AD$100:AD$199)+SUMIF('C Report'!$A$300:$A$399,'C Report Grouper'!$D45,'C Report'!AD$300:AD$399),SUMIF('C Report'!$A$100:$A$199,'C Report Grouper'!$D45,'C Report'!AD$100:AD$199))</f>
        <v>0</v>
      </c>
      <c r="AG45" s="104">
        <f>IF($D$4="MAP+ADM Waivers",SUMIF('C Report'!$A$100:$A$199,'C Report Grouper'!$D45,'C Report'!AE$100:AE$199)+SUMIF('C Report'!$A$300:$A$399,'C Report Grouper'!$D45,'C Report'!AE$300:AE$399),SUMIF('C Report'!$A$100:$A$199,'C Report Grouper'!$D45,'C Report'!AE$100:AE$199))</f>
        <v>0</v>
      </c>
      <c r="AH45" s="105">
        <f>IF($D$4="MAP+ADM Waivers",SUMIF('C Report'!$A$100:$A$199,'C Report Grouper'!$D45,'C Report'!AF$100:AF$199)+SUMIF('C Report'!$A$300:$A$399,'C Report Grouper'!$D45,'C Report'!AF$300:AF$399),SUMIF('C Report'!$A$100:$A$199,'C Report Grouper'!$D45,'C Report'!AF$100:AF$199))</f>
        <v>0</v>
      </c>
    </row>
    <row r="46" spans="2:34" hidden="1" x14ac:dyDescent="0.2">
      <c r="B46" s="22" t="str">
        <f>IFERROR(VLOOKUP(C46,'MEG Def'!$A$57:$B$60,2),"")</f>
        <v/>
      </c>
      <c r="C46" s="58"/>
      <c r="D46" s="299"/>
      <c r="E46" s="103">
        <f>IF($D$4="MAP+ADM Waivers",SUMIF('C Report'!$A$100:$A$199,'C Report Grouper'!$D46,'C Report'!C$100:C$199)+SUMIF('C Report'!$A$300:$A$399,'C Report Grouper'!$D46,'C Report'!C$300:C$399),SUMIF('C Report'!$A$100:$A$199,'C Report Grouper'!$D46,'C Report'!C$100:C$199))</f>
        <v>0</v>
      </c>
      <c r="F46" s="418">
        <f>IF($D$4="MAP+ADM Waivers",SUMIF('C Report'!$A$100:$A$199,'C Report Grouper'!$D46,'C Report'!D$100:D$199)+SUMIF('C Report'!$A$300:$A$399,'C Report Grouper'!$D46,'C Report'!D$300:D$399),SUMIF('C Report'!$A$100:$A$199,'C Report Grouper'!$D46,'C Report'!D$100:D$199))</f>
        <v>0</v>
      </c>
      <c r="G46" s="418">
        <f>IF($D$4="MAP+ADM Waivers",SUMIF('C Report'!$A$100:$A$199,'C Report Grouper'!$D46,'C Report'!E$100:E$199)+SUMIF('C Report'!$A$300:$A$399,'C Report Grouper'!$D46,'C Report'!E$300:E$399),SUMIF('C Report'!$A$100:$A$199,'C Report Grouper'!$D46,'C Report'!E$100:E$199))</f>
        <v>0</v>
      </c>
      <c r="H46" s="418">
        <f>IF($D$4="MAP+ADM Waivers",SUMIF('C Report'!$A$100:$A$199,'C Report Grouper'!$D46,'C Report'!F$100:F$199)+SUMIF('C Report'!$A$300:$A$399,'C Report Grouper'!$D46,'C Report'!F$300:F$399),SUMIF('C Report'!$A$100:$A$199,'C Report Grouper'!$D46,'C Report'!F$100:F$199))</f>
        <v>0</v>
      </c>
      <c r="I46" s="105">
        <f>IF($D$4="MAP+ADM Waivers",SUMIF('C Report'!$A$100:$A$199,'C Report Grouper'!$D46,'C Report'!G$100:G$199)+SUMIF('C Report'!$A$300:$A$399,'C Report Grouper'!$D46,'C Report'!G$300:G$399),SUMIF('C Report'!$A$100:$A$199,'C Report Grouper'!$D46,'C Report'!G$100:G$199))</f>
        <v>0</v>
      </c>
      <c r="J46" s="104">
        <f>IF($D$4="MAP+ADM Waivers",SUMIF('C Report'!$A$100:$A$199,'C Report Grouper'!$D46,'C Report'!H$100:H$199)+SUMIF('C Report'!$A$300:$A$399,'C Report Grouper'!$D46,'C Report'!H$300:H$399),SUMIF('C Report'!$A$100:$A$199,'C Report Grouper'!$D46,'C Report'!H$100:H$199))</f>
        <v>0</v>
      </c>
      <c r="K46" s="104">
        <f>IF($D$4="MAP+ADM Waivers",SUMIF('C Report'!$A$100:$A$199,'C Report Grouper'!$D46,'C Report'!I$100:I$199)+SUMIF('C Report'!$A$300:$A$399,'C Report Grouper'!$D46,'C Report'!I$300:I$399),SUMIF('C Report'!$A$100:$A$199,'C Report Grouper'!$D46,'C Report'!I$100:I$199))</f>
        <v>0</v>
      </c>
      <c r="L46" s="104">
        <f>IF($D$4="MAP+ADM Waivers",SUMIF('C Report'!$A$100:$A$199,'C Report Grouper'!$D46,'C Report'!J$100:J$199)+SUMIF('C Report'!$A$300:$A$399,'C Report Grouper'!$D46,'C Report'!J$300:J$399),SUMIF('C Report'!$A$100:$A$199,'C Report Grouper'!$D46,'C Report'!J$100:J$199))</f>
        <v>0</v>
      </c>
      <c r="M46" s="104">
        <f>IF($D$4="MAP+ADM Waivers",SUMIF('C Report'!$A$100:$A$199,'C Report Grouper'!$D46,'C Report'!K$100:K$199)+SUMIF('C Report'!$A$300:$A$399,'C Report Grouper'!$D46,'C Report'!K$300:K$399),SUMIF('C Report'!$A$100:$A$199,'C Report Grouper'!$D46,'C Report'!K$100:K$199))</f>
        <v>0</v>
      </c>
      <c r="N46" s="104">
        <f>IF($D$4="MAP+ADM Waivers",SUMIF('C Report'!$A$100:$A$199,'C Report Grouper'!$D46,'C Report'!L$100:L$199)+SUMIF('C Report'!$A$300:$A$399,'C Report Grouper'!$D46,'C Report'!L$300:L$399),SUMIF('C Report'!$A$100:$A$199,'C Report Grouper'!$D46,'C Report'!L$100:L$199))</f>
        <v>0</v>
      </c>
      <c r="O46" s="104">
        <f>IF($D$4="MAP+ADM Waivers",SUMIF('C Report'!$A$100:$A$199,'C Report Grouper'!$D46,'C Report'!M$100:M$199)+SUMIF('C Report'!$A$300:$A$399,'C Report Grouper'!$D46,'C Report'!M$300:M$399),SUMIF('C Report'!$A$100:$A$199,'C Report Grouper'!$D46,'C Report'!M$100:M$199))</f>
        <v>0</v>
      </c>
      <c r="P46" s="104">
        <f>IF($D$4="MAP+ADM Waivers",SUMIF('C Report'!$A$100:$A$199,'C Report Grouper'!$D46,'C Report'!N$100:N$199)+SUMIF('C Report'!$A$300:$A$399,'C Report Grouper'!$D46,'C Report'!N$300:N$399),SUMIF('C Report'!$A$100:$A$199,'C Report Grouper'!$D46,'C Report'!N$100:N$199))</f>
        <v>0</v>
      </c>
      <c r="Q46" s="104">
        <f>IF($D$4="MAP+ADM Waivers",SUMIF('C Report'!$A$100:$A$199,'C Report Grouper'!$D46,'C Report'!O$100:O$199)+SUMIF('C Report'!$A$300:$A$399,'C Report Grouper'!$D46,'C Report'!O$300:O$399),SUMIF('C Report'!$A$100:$A$199,'C Report Grouper'!$D46,'C Report'!O$100:O$199))</f>
        <v>0</v>
      </c>
      <c r="R46" s="104">
        <f>IF($D$4="MAP+ADM Waivers",SUMIF('C Report'!$A$100:$A$199,'C Report Grouper'!$D46,'C Report'!P$100:P$199)+SUMIF('C Report'!$A$300:$A$399,'C Report Grouper'!$D46,'C Report'!P$300:P$399),SUMIF('C Report'!$A$100:$A$199,'C Report Grouper'!$D46,'C Report'!P$100:P$199))</f>
        <v>0</v>
      </c>
      <c r="S46" s="104">
        <f>IF($D$4="MAP+ADM Waivers",SUMIF('C Report'!$A$100:$A$199,'C Report Grouper'!$D46,'C Report'!Q$100:Q$199)+SUMIF('C Report'!$A$300:$A$399,'C Report Grouper'!$D46,'C Report'!Q$300:Q$399),SUMIF('C Report'!$A$100:$A$199,'C Report Grouper'!$D46,'C Report'!Q$100:Q$199))</f>
        <v>0</v>
      </c>
      <c r="T46" s="104">
        <f>IF($D$4="MAP+ADM Waivers",SUMIF('C Report'!$A$100:$A$199,'C Report Grouper'!$D46,'C Report'!R$100:R$199)+SUMIF('C Report'!$A$300:$A$399,'C Report Grouper'!$D46,'C Report'!R$300:R$399),SUMIF('C Report'!$A$100:$A$199,'C Report Grouper'!$D46,'C Report'!R$100:R$199))</f>
        <v>0</v>
      </c>
      <c r="U46" s="104">
        <f>IF($D$4="MAP+ADM Waivers",SUMIF('C Report'!$A$100:$A$199,'C Report Grouper'!$D46,'C Report'!S$100:S$199)+SUMIF('C Report'!$A$300:$A$399,'C Report Grouper'!$D46,'C Report'!S$300:S$399),SUMIF('C Report'!$A$100:$A$199,'C Report Grouper'!$D46,'C Report'!S$100:S$199))</f>
        <v>0</v>
      </c>
      <c r="V46" s="104">
        <f>IF($D$4="MAP+ADM Waivers",SUMIF('C Report'!$A$100:$A$199,'C Report Grouper'!$D46,'C Report'!T$100:T$199)+SUMIF('C Report'!$A$300:$A$399,'C Report Grouper'!$D46,'C Report'!T$300:T$399),SUMIF('C Report'!$A$100:$A$199,'C Report Grouper'!$D46,'C Report'!T$100:T$199))</f>
        <v>0</v>
      </c>
      <c r="W46" s="104">
        <f>IF($D$4="MAP+ADM Waivers",SUMIF('C Report'!$A$100:$A$199,'C Report Grouper'!$D46,'C Report'!U$100:U$199)+SUMIF('C Report'!$A$300:$A$399,'C Report Grouper'!$D46,'C Report'!U$300:U$399),SUMIF('C Report'!$A$100:$A$199,'C Report Grouper'!$D46,'C Report'!U$100:U$199))</f>
        <v>0</v>
      </c>
      <c r="X46" s="104">
        <f>IF($D$4="MAP+ADM Waivers",SUMIF('C Report'!$A$100:$A$199,'C Report Grouper'!$D46,'C Report'!V$100:V$199)+SUMIF('C Report'!$A$300:$A$399,'C Report Grouper'!$D46,'C Report'!V$300:V$399),SUMIF('C Report'!$A$100:$A$199,'C Report Grouper'!$D46,'C Report'!V$100:V$199))</f>
        <v>0</v>
      </c>
      <c r="Y46" s="104">
        <f>IF($D$4="MAP+ADM Waivers",SUMIF('C Report'!$A$100:$A$199,'C Report Grouper'!$D46,'C Report'!W$100:W$199)+SUMIF('C Report'!$A$300:$A$399,'C Report Grouper'!$D46,'C Report'!W$300:W$399),SUMIF('C Report'!$A$100:$A$199,'C Report Grouper'!$D46,'C Report'!W$100:W$199))</f>
        <v>0</v>
      </c>
      <c r="Z46" s="104">
        <f>IF($D$4="MAP+ADM Waivers",SUMIF('C Report'!$A$100:$A$199,'C Report Grouper'!$D46,'C Report'!X$100:X$199)+SUMIF('C Report'!$A$300:$A$399,'C Report Grouper'!$D46,'C Report'!X$300:X$399),SUMIF('C Report'!$A$100:$A$199,'C Report Grouper'!$D46,'C Report'!X$100:X$199))</f>
        <v>0</v>
      </c>
      <c r="AA46" s="104">
        <f>IF($D$4="MAP+ADM Waivers",SUMIF('C Report'!$A$100:$A$199,'C Report Grouper'!$D46,'C Report'!Y$100:Y$199)+SUMIF('C Report'!$A$300:$A$399,'C Report Grouper'!$D46,'C Report'!Y$300:Y$399),SUMIF('C Report'!$A$100:$A$199,'C Report Grouper'!$D46,'C Report'!Y$100:Y$199))</f>
        <v>0</v>
      </c>
      <c r="AB46" s="104">
        <f>IF($D$4="MAP+ADM Waivers",SUMIF('C Report'!$A$100:$A$199,'C Report Grouper'!$D46,'C Report'!Z$100:Z$199)+SUMIF('C Report'!$A$300:$A$399,'C Report Grouper'!$D46,'C Report'!Z$300:Z$399),SUMIF('C Report'!$A$100:$A$199,'C Report Grouper'!$D46,'C Report'!Z$100:Z$199))</f>
        <v>0</v>
      </c>
      <c r="AC46" s="104">
        <f>IF($D$4="MAP+ADM Waivers",SUMIF('C Report'!$A$100:$A$199,'C Report Grouper'!$D46,'C Report'!AA$100:AA$199)+SUMIF('C Report'!$A$300:$A$399,'C Report Grouper'!$D46,'C Report'!AA$300:AA$399),SUMIF('C Report'!$A$100:$A$199,'C Report Grouper'!$D46,'C Report'!AA$100:AA$199))</f>
        <v>0</v>
      </c>
      <c r="AD46" s="104">
        <f>IF($D$4="MAP+ADM Waivers",SUMIF('C Report'!$A$100:$A$199,'C Report Grouper'!$D46,'C Report'!AB$100:AB$199)+SUMIF('C Report'!$A$300:$A$399,'C Report Grouper'!$D46,'C Report'!AB$300:AB$399),SUMIF('C Report'!$A$100:$A$199,'C Report Grouper'!$D46,'C Report'!AB$100:AB$199))</f>
        <v>0</v>
      </c>
      <c r="AE46" s="104">
        <f>IF($D$4="MAP+ADM Waivers",SUMIF('C Report'!$A$100:$A$199,'C Report Grouper'!$D46,'C Report'!AC$100:AC$199)+SUMIF('C Report'!$A$300:$A$399,'C Report Grouper'!$D46,'C Report'!AC$300:AC$399),SUMIF('C Report'!$A$100:$A$199,'C Report Grouper'!$D46,'C Report'!AC$100:AC$199))</f>
        <v>0</v>
      </c>
      <c r="AF46" s="104">
        <f>IF($D$4="MAP+ADM Waivers",SUMIF('C Report'!$A$100:$A$199,'C Report Grouper'!$D46,'C Report'!AD$100:AD$199)+SUMIF('C Report'!$A$300:$A$399,'C Report Grouper'!$D46,'C Report'!AD$300:AD$399),SUMIF('C Report'!$A$100:$A$199,'C Report Grouper'!$D46,'C Report'!AD$100:AD$199))</f>
        <v>0</v>
      </c>
      <c r="AG46" s="104">
        <f>IF($D$4="MAP+ADM Waivers",SUMIF('C Report'!$A$100:$A$199,'C Report Grouper'!$D46,'C Report'!AE$100:AE$199)+SUMIF('C Report'!$A$300:$A$399,'C Report Grouper'!$D46,'C Report'!AE$300:AE$399),SUMIF('C Report'!$A$100:$A$199,'C Report Grouper'!$D46,'C Report'!AE$100:AE$199))</f>
        <v>0</v>
      </c>
      <c r="AH46" s="105">
        <f>IF($D$4="MAP+ADM Waivers",SUMIF('C Report'!$A$100:$A$199,'C Report Grouper'!$D46,'C Report'!AF$100:AF$199)+SUMIF('C Report'!$A$300:$A$399,'C Report Grouper'!$D46,'C Report'!AF$300:AF$399),SUMIF('C Report'!$A$100:$A$199,'C Report Grouper'!$D46,'C Report'!AF$100:AF$199))</f>
        <v>0</v>
      </c>
    </row>
    <row r="47" spans="2:34" hidden="1" x14ac:dyDescent="0.2">
      <c r="B47" s="22" t="str">
        <f>IFERROR(VLOOKUP(C47,'MEG Def'!$A$57:$B$60,2),"")</f>
        <v/>
      </c>
      <c r="C47" s="58"/>
      <c r="D47" s="299"/>
      <c r="E47" s="103">
        <f>IF($D$4="MAP+ADM Waivers",SUMIF('C Report'!$A$100:$A$199,'C Report Grouper'!$D47,'C Report'!C$100:C$199)+SUMIF('C Report'!$A$300:$A$399,'C Report Grouper'!$D47,'C Report'!C$300:C$399),SUMIF('C Report'!$A$100:$A$199,'C Report Grouper'!$D47,'C Report'!C$100:C$199))</f>
        <v>0</v>
      </c>
      <c r="F47" s="418">
        <f>IF($D$4="MAP+ADM Waivers",SUMIF('C Report'!$A$100:$A$199,'C Report Grouper'!$D47,'C Report'!D$100:D$199)+SUMIF('C Report'!$A$300:$A$399,'C Report Grouper'!$D47,'C Report'!D$300:D$399),SUMIF('C Report'!$A$100:$A$199,'C Report Grouper'!$D47,'C Report'!D$100:D$199))</f>
        <v>0</v>
      </c>
      <c r="G47" s="418">
        <f>IF($D$4="MAP+ADM Waivers",SUMIF('C Report'!$A$100:$A$199,'C Report Grouper'!$D47,'C Report'!E$100:E$199)+SUMIF('C Report'!$A$300:$A$399,'C Report Grouper'!$D47,'C Report'!E$300:E$399),SUMIF('C Report'!$A$100:$A$199,'C Report Grouper'!$D47,'C Report'!E$100:E$199))</f>
        <v>0</v>
      </c>
      <c r="H47" s="418">
        <f>IF($D$4="MAP+ADM Waivers",SUMIF('C Report'!$A$100:$A$199,'C Report Grouper'!$D47,'C Report'!F$100:F$199)+SUMIF('C Report'!$A$300:$A$399,'C Report Grouper'!$D47,'C Report'!F$300:F$399),SUMIF('C Report'!$A$100:$A$199,'C Report Grouper'!$D47,'C Report'!F$100:F$199))</f>
        <v>0</v>
      </c>
      <c r="I47" s="105">
        <f>IF($D$4="MAP+ADM Waivers",SUMIF('C Report'!$A$100:$A$199,'C Report Grouper'!$D47,'C Report'!G$100:G$199)+SUMIF('C Report'!$A$300:$A$399,'C Report Grouper'!$D47,'C Report'!G$300:G$399),SUMIF('C Report'!$A$100:$A$199,'C Report Grouper'!$D47,'C Report'!G$100:G$199))</f>
        <v>0</v>
      </c>
      <c r="J47" s="104">
        <f>IF($D$4="MAP+ADM Waivers",SUMIF('C Report'!$A$100:$A$199,'C Report Grouper'!$D47,'C Report'!H$100:H$199)+SUMIF('C Report'!$A$300:$A$399,'C Report Grouper'!$D47,'C Report'!H$300:H$399),SUMIF('C Report'!$A$100:$A$199,'C Report Grouper'!$D47,'C Report'!H$100:H$199))</f>
        <v>0</v>
      </c>
      <c r="K47" s="104">
        <f>IF($D$4="MAP+ADM Waivers",SUMIF('C Report'!$A$100:$A$199,'C Report Grouper'!$D47,'C Report'!I$100:I$199)+SUMIF('C Report'!$A$300:$A$399,'C Report Grouper'!$D47,'C Report'!I$300:I$399),SUMIF('C Report'!$A$100:$A$199,'C Report Grouper'!$D47,'C Report'!I$100:I$199))</f>
        <v>0</v>
      </c>
      <c r="L47" s="104">
        <f>IF($D$4="MAP+ADM Waivers",SUMIF('C Report'!$A$100:$A$199,'C Report Grouper'!$D47,'C Report'!J$100:J$199)+SUMIF('C Report'!$A$300:$A$399,'C Report Grouper'!$D47,'C Report'!J$300:J$399),SUMIF('C Report'!$A$100:$A$199,'C Report Grouper'!$D47,'C Report'!J$100:J$199))</f>
        <v>0</v>
      </c>
      <c r="M47" s="104">
        <f>IF($D$4="MAP+ADM Waivers",SUMIF('C Report'!$A$100:$A$199,'C Report Grouper'!$D47,'C Report'!K$100:K$199)+SUMIF('C Report'!$A$300:$A$399,'C Report Grouper'!$D47,'C Report'!K$300:K$399),SUMIF('C Report'!$A$100:$A$199,'C Report Grouper'!$D47,'C Report'!K$100:K$199))</f>
        <v>0</v>
      </c>
      <c r="N47" s="104">
        <f>IF($D$4="MAP+ADM Waivers",SUMIF('C Report'!$A$100:$A$199,'C Report Grouper'!$D47,'C Report'!L$100:L$199)+SUMIF('C Report'!$A$300:$A$399,'C Report Grouper'!$D47,'C Report'!L$300:L$399),SUMIF('C Report'!$A$100:$A$199,'C Report Grouper'!$D47,'C Report'!L$100:L$199))</f>
        <v>0</v>
      </c>
      <c r="O47" s="104">
        <f>IF($D$4="MAP+ADM Waivers",SUMIF('C Report'!$A$100:$A$199,'C Report Grouper'!$D47,'C Report'!M$100:M$199)+SUMIF('C Report'!$A$300:$A$399,'C Report Grouper'!$D47,'C Report'!M$300:M$399),SUMIF('C Report'!$A$100:$A$199,'C Report Grouper'!$D47,'C Report'!M$100:M$199))</f>
        <v>0</v>
      </c>
      <c r="P47" s="104">
        <f>IF($D$4="MAP+ADM Waivers",SUMIF('C Report'!$A$100:$A$199,'C Report Grouper'!$D47,'C Report'!N$100:N$199)+SUMIF('C Report'!$A$300:$A$399,'C Report Grouper'!$D47,'C Report'!N$300:N$399),SUMIF('C Report'!$A$100:$A$199,'C Report Grouper'!$D47,'C Report'!N$100:N$199))</f>
        <v>0</v>
      </c>
      <c r="Q47" s="104">
        <f>IF($D$4="MAP+ADM Waivers",SUMIF('C Report'!$A$100:$A$199,'C Report Grouper'!$D47,'C Report'!O$100:O$199)+SUMIF('C Report'!$A$300:$A$399,'C Report Grouper'!$D47,'C Report'!O$300:O$399),SUMIF('C Report'!$A$100:$A$199,'C Report Grouper'!$D47,'C Report'!O$100:O$199))</f>
        <v>0</v>
      </c>
      <c r="R47" s="104">
        <f>IF($D$4="MAP+ADM Waivers",SUMIF('C Report'!$A$100:$A$199,'C Report Grouper'!$D47,'C Report'!P$100:P$199)+SUMIF('C Report'!$A$300:$A$399,'C Report Grouper'!$D47,'C Report'!P$300:P$399),SUMIF('C Report'!$A$100:$A$199,'C Report Grouper'!$D47,'C Report'!P$100:P$199))</f>
        <v>0</v>
      </c>
      <c r="S47" s="104">
        <f>IF($D$4="MAP+ADM Waivers",SUMIF('C Report'!$A$100:$A$199,'C Report Grouper'!$D47,'C Report'!Q$100:Q$199)+SUMIF('C Report'!$A$300:$A$399,'C Report Grouper'!$D47,'C Report'!Q$300:Q$399),SUMIF('C Report'!$A$100:$A$199,'C Report Grouper'!$D47,'C Report'!Q$100:Q$199))</f>
        <v>0</v>
      </c>
      <c r="T47" s="104">
        <f>IF($D$4="MAP+ADM Waivers",SUMIF('C Report'!$A$100:$A$199,'C Report Grouper'!$D47,'C Report'!R$100:R$199)+SUMIF('C Report'!$A$300:$A$399,'C Report Grouper'!$D47,'C Report'!R$300:R$399),SUMIF('C Report'!$A$100:$A$199,'C Report Grouper'!$D47,'C Report'!R$100:R$199))</f>
        <v>0</v>
      </c>
      <c r="U47" s="104">
        <f>IF($D$4="MAP+ADM Waivers",SUMIF('C Report'!$A$100:$A$199,'C Report Grouper'!$D47,'C Report'!S$100:S$199)+SUMIF('C Report'!$A$300:$A$399,'C Report Grouper'!$D47,'C Report'!S$300:S$399),SUMIF('C Report'!$A$100:$A$199,'C Report Grouper'!$D47,'C Report'!S$100:S$199))</f>
        <v>0</v>
      </c>
      <c r="V47" s="104">
        <f>IF($D$4="MAP+ADM Waivers",SUMIF('C Report'!$A$100:$A$199,'C Report Grouper'!$D47,'C Report'!T$100:T$199)+SUMIF('C Report'!$A$300:$A$399,'C Report Grouper'!$D47,'C Report'!T$300:T$399),SUMIF('C Report'!$A$100:$A$199,'C Report Grouper'!$D47,'C Report'!T$100:T$199))</f>
        <v>0</v>
      </c>
      <c r="W47" s="104">
        <f>IF($D$4="MAP+ADM Waivers",SUMIF('C Report'!$A$100:$A$199,'C Report Grouper'!$D47,'C Report'!U$100:U$199)+SUMIF('C Report'!$A$300:$A$399,'C Report Grouper'!$D47,'C Report'!U$300:U$399),SUMIF('C Report'!$A$100:$A$199,'C Report Grouper'!$D47,'C Report'!U$100:U$199))</f>
        <v>0</v>
      </c>
      <c r="X47" s="104">
        <f>IF($D$4="MAP+ADM Waivers",SUMIF('C Report'!$A$100:$A$199,'C Report Grouper'!$D47,'C Report'!V$100:V$199)+SUMIF('C Report'!$A$300:$A$399,'C Report Grouper'!$D47,'C Report'!V$300:V$399),SUMIF('C Report'!$A$100:$A$199,'C Report Grouper'!$D47,'C Report'!V$100:V$199))</f>
        <v>0</v>
      </c>
      <c r="Y47" s="104">
        <f>IF($D$4="MAP+ADM Waivers",SUMIF('C Report'!$A$100:$A$199,'C Report Grouper'!$D47,'C Report'!W$100:W$199)+SUMIF('C Report'!$A$300:$A$399,'C Report Grouper'!$D47,'C Report'!W$300:W$399),SUMIF('C Report'!$A$100:$A$199,'C Report Grouper'!$D47,'C Report'!W$100:W$199))</f>
        <v>0</v>
      </c>
      <c r="Z47" s="104">
        <f>IF($D$4="MAP+ADM Waivers",SUMIF('C Report'!$A$100:$A$199,'C Report Grouper'!$D47,'C Report'!X$100:X$199)+SUMIF('C Report'!$A$300:$A$399,'C Report Grouper'!$D47,'C Report'!X$300:X$399),SUMIF('C Report'!$A$100:$A$199,'C Report Grouper'!$D47,'C Report'!X$100:X$199))</f>
        <v>0</v>
      </c>
      <c r="AA47" s="104">
        <f>IF($D$4="MAP+ADM Waivers",SUMIF('C Report'!$A$100:$A$199,'C Report Grouper'!$D47,'C Report'!Y$100:Y$199)+SUMIF('C Report'!$A$300:$A$399,'C Report Grouper'!$D47,'C Report'!Y$300:Y$399),SUMIF('C Report'!$A$100:$A$199,'C Report Grouper'!$D47,'C Report'!Y$100:Y$199))</f>
        <v>0</v>
      </c>
      <c r="AB47" s="104">
        <f>IF($D$4="MAP+ADM Waivers",SUMIF('C Report'!$A$100:$A$199,'C Report Grouper'!$D47,'C Report'!Z$100:Z$199)+SUMIF('C Report'!$A$300:$A$399,'C Report Grouper'!$D47,'C Report'!Z$300:Z$399),SUMIF('C Report'!$A$100:$A$199,'C Report Grouper'!$D47,'C Report'!Z$100:Z$199))</f>
        <v>0</v>
      </c>
      <c r="AC47" s="104">
        <f>IF($D$4="MAP+ADM Waivers",SUMIF('C Report'!$A$100:$A$199,'C Report Grouper'!$D47,'C Report'!AA$100:AA$199)+SUMIF('C Report'!$A$300:$A$399,'C Report Grouper'!$D47,'C Report'!AA$300:AA$399),SUMIF('C Report'!$A$100:$A$199,'C Report Grouper'!$D47,'C Report'!AA$100:AA$199))</f>
        <v>0</v>
      </c>
      <c r="AD47" s="104">
        <f>IF($D$4="MAP+ADM Waivers",SUMIF('C Report'!$A$100:$A$199,'C Report Grouper'!$D47,'C Report'!AB$100:AB$199)+SUMIF('C Report'!$A$300:$A$399,'C Report Grouper'!$D47,'C Report'!AB$300:AB$399),SUMIF('C Report'!$A$100:$A$199,'C Report Grouper'!$D47,'C Report'!AB$100:AB$199))</f>
        <v>0</v>
      </c>
      <c r="AE47" s="104">
        <f>IF($D$4="MAP+ADM Waivers",SUMIF('C Report'!$A$100:$A$199,'C Report Grouper'!$D47,'C Report'!AC$100:AC$199)+SUMIF('C Report'!$A$300:$A$399,'C Report Grouper'!$D47,'C Report'!AC$300:AC$399),SUMIF('C Report'!$A$100:$A$199,'C Report Grouper'!$D47,'C Report'!AC$100:AC$199))</f>
        <v>0</v>
      </c>
      <c r="AF47" s="104">
        <f>IF($D$4="MAP+ADM Waivers",SUMIF('C Report'!$A$100:$A$199,'C Report Grouper'!$D47,'C Report'!AD$100:AD$199)+SUMIF('C Report'!$A$300:$A$399,'C Report Grouper'!$D47,'C Report'!AD$300:AD$399),SUMIF('C Report'!$A$100:$A$199,'C Report Grouper'!$D47,'C Report'!AD$100:AD$199))</f>
        <v>0</v>
      </c>
      <c r="AG47" s="104">
        <f>IF($D$4="MAP+ADM Waivers",SUMIF('C Report'!$A$100:$A$199,'C Report Grouper'!$D47,'C Report'!AE$100:AE$199)+SUMIF('C Report'!$A$300:$A$399,'C Report Grouper'!$D47,'C Report'!AE$300:AE$399),SUMIF('C Report'!$A$100:$A$199,'C Report Grouper'!$D47,'C Report'!AE$100:AE$199))</f>
        <v>0</v>
      </c>
      <c r="AH47" s="105">
        <f>IF($D$4="MAP+ADM Waivers",SUMIF('C Report'!$A$100:$A$199,'C Report Grouper'!$D47,'C Report'!AF$100:AF$199)+SUMIF('C Report'!$A$300:$A$399,'C Report Grouper'!$D47,'C Report'!AF$300:AF$399),SUMIF('C Report'!$A$100:$A$199,'C Report Grouper'!$D47,'C Report'!AF$100:AF$199))</f>
        <v>0</v>
      </c>
    </row>
    <row r="48" spans="2:34" hidden="1" x14ac:dyDescent="0.2">
      <c r="B48" s="22" t="str">
        <f>IFERROR(VLOOKUP(C48,'MEG Def'!$A$57:$B$60,2),"")</f>
        <v/>
      </c>
      <c r="C48" s="58"/>
      <c r="D48" s="299"/>
      <c r="E48" s="103">
        <f>IF($D$4="MAP+ADM Waivers",SUMIF('C Report'!$A$100:$A$199,'C Report Grouper'!$D48,'C Report'!C$100:C$199)+SUMIF('C Report'!$A$300:$A$399,'C Report Grouper'!$D48,'C Report'!C$300:C$399),SUMIF('C Report'!$A$100:$A$199,'C Report Grouper'!$D48,'C Report'!C$100:C$199))</f>
        <v>0</v>
      </c>
      <c r="F48" s="418">
        <f>IF($D$4="MAP+ADM Waivers",SUMIF('C Report'!$A$100:$A$199,'C Report Grouper'!$D48,'C Report'!D$100:D$199)+SUMIF('C Report'!$A$300:$A$399,'C Report Grouper'!$D48,'C Report'!D$300:D$399),SUMIF('C Report'!$A$100:$A$199,'C Report Grouper'!$D48,'C Report'!D$100:D$199))</f>
        <v>0</v>
      </c>
      <c r="G48" s="418">
        <f>IF($D$4="MAP+ADM Waivers",SUMIF('C Report'!$A$100:$A$199,'C Report Grouper'!$D48,'C Report'!E$100:E$199)+SUMIF('C Report'!$A$300:$A$399,'C Report Grouper'!$D48,'C Report'!E$300:E$399),SUMIF('C Report'!$A$100:$A$199,'C Report Grouper'!$D48,'C Report'!E$100:E$199))</f>
        <v>0</v>
      </c>
      <c r="H48" s="418">
        <f>IF($D$4="MAP+ADM Waivers",SUMIF('C Report'!$A$100:$A$199,'C Report Grouper'!$D48,'C Report'!F$100:F$199)+SUMIF('C Report'!$A$300:$A$399,'C Report Grouper'!$D48,'C Report'!F$300:F$399),SUMIF('C Report'!$A$100:$A$199,'C Report Grouper'!$D48,'C Report'!F$100:F$199))</f>
        <v>0</v>
      </c>
      <c r="I48" s="105">
        <f>IF($D$4="MAP+ADM Waivers",SUMIF('C Report'!$A$100:$A$199,'C Report Grouper'!$D48,'C Report'!G$100:G$199)+SUMIF('C Report'!$A$300:$A$399,'C Report Grouper'!$D48,'C Report'!G$300:G$399),SUMIF('C Report'!$A$100:$A$199,'C Report Grouper'!$D48,'C Report'!G$100:G$199))</f>
        <v>0</v>
      </c>
      <c r="J48" s="104">
        <f>IF($D$4="MAP+ADM Waivers",SUMIF('C Report'!$A$100:$A$199,'C Report Grouper'!$D48,'C Report'!H$100:H$199)+SUMIF('C Report'!$A$300:$A$399,'C Report Grouper'!$D48,'C Report'!H$300:H$399),SUMIF('C Report'!$A$100:$A$199,'C Report Grouper'!$D48,'C Report'!H$100:H$199))</f>
        <v>0</v>
      </c>
      <c r="K48" s="104">
        <f>IF($D$4="MAP+ADM Waivers",SUMIF('C Report'!$A$100:$A$199,'C Report Grouper'!$D48,'C Report'!I$100:I$199)+SUMIF('C Report'!$A$300:$A$399,'C Report Grouper'!$D48,'C Report'!I$300:I$399),SUMIF('C Report'!$A$100:$A$199,'C Report Grouper'!$D48,'C Report'!I$100:I$199))</f>
        <v>0</v>
      </c>
      <c r="L48" s="104">
        <f>IF($D$4="MAP+ADM Waivers",SUMIF('C Report'!$A$100:$A$199,'C Report Grouper'!$D48,'C Report'!J$100:J$199)+SUMIF('C Report'!$A$300:$A$399,'C Report Grouper'!$D48,'C Report'!J$300:J$399),SUMIF('C Report'!$A$100:$A$199,'C Report Grouper'!$D48,'C Report'!J$100:J$199))</f>
        <v>0</v>
      </c>
      <c r="M48" s="104">
        <f>IF($D$4="MAP+ADM Waivers",SUMIF('C Report'!$A$100:$A$199,'C Report Grouper'!$D48,'C Report'!K$100:K$199)+SUMIF('C Report'!$A$300:$A$399,'C Report Grouper'!$D48,'C Report'!K$300:K$399),SUMIF('C Report'!$A$100:$A$199,'C Report Grouper'!$D48,'C Report'!K$100:K$199))</f>
        <v>0</v>
      </c>
      <c r="N48" s="104">
        <f>IF($D$4="MAP+ADM Waivers",SUMIF('C Report'!$A$100:$A$199,'C Report Grouper'!$D48,'C Report'!L$100:L$199)+SUMIF('C Report'!$A$300:$A$399,'C Report Grouper'!$D48,'C Report'!L$300:L$399),SUMIF('C Report'!$A$100:$A$199,'C Report Grouper'!$D48,'C Report'!L$100:L$199))</f>
        <v>0</v>
      </c>
      <c r="O48" s="104">
        <f>IF($D$4="MAP+ADM Waivers",SUMIF('C Report'!$A$100:$A$199,'C Report Grouper'!$D48,'C Report'!M$100:M$199)+SUMIF('C Report'!$A$300:$A$399,'C Report Grouper'!$D48,'C Report'!M$300:M$399),SUMIF('C Report'!$A$100:$A$199,'C Report Grouper'!$D48,'C Report'!M$100:M$199))</f>
        <v>0</v>
      </c>
      <c r="P48" s="104">
        <f>IF($D$4="MAP+ADM Waivers",SUMIF('C Report'!$A$100:$A$199,'C Report Grouper'!$D48,'C Report'!N$100:N$199)+SUMIF('C Report'!$A$300:$A$399,'C Report Grouper'!$D48,'C Report'!N$300:N$399),SUMIF('C Report'!$A$100:$A$199,'C Report Grouper'!$D48,'C Report'!N$100:N$199))</f>
        <v>0</v>
      </c>
      <c r="Q48" s="104">
        <f>IF($D$4="MAP+ADM Waivers",SUMIF('C Report'!$A$100:$A$199,'C Report Grouper'!$D48,'C Report'!O$100:O$199)+SUMIF('C Report'!$A$300:$A$399,'C Report Grouper'!$D48,'C Report'!O$300:O$399),SUMIF('C Report'!$A$100:$A$199,'C Report Grouper'!$D48,'C Report'!O$100:O$199))</f>
        <v>0</v>
      </c>
      <c r="R48" s="104">
        <f>IF($D$4="MAP+ADM Waivers",SUMIF('C Report'!$A$100:$A$199,'C Report Grouper'!$D48,'C Report'!P$100:P$199)+SUMIF('C Report'!$A$300:$A$399,'C Report Grouper'!$D48,'C Report'!P$300:P$399),SUMIF('C Report'!$A$100:$A$199,'C Report Grouper'!$D48,'C Report'!P$100:P$199))</f>
        <v>0</v>
      </c>
      <c r="S48" s="104">
        <f>IF($D$4="MAP+ADM Waivers",SUMIF('C Report'!$A$100:$A$199,'C Report Grouper'!$D48,'C Report'!Q$100:Q$199)+SUMIF('C Report'!$A$300:$A$399,'C Report Grouper'!$D48,'C Report'!Q$300:Q$399),SUMIF('C Report'!$A$100:$A$199,'C Report Grouper'!$D48,'C Report'!Q$100:Q$199))</f>
        <v>0</v>
      </c>
      <c r="T48" s="104">
        <f>IF($D$4="MAP+ADM Waivers",SUMIF('C Report'!$A$100:$A$199,'C Report Grouper'!$D48,'C Report'!R$100:R$199)+SUMIF('C Report'!$A$300:$A$399,'C Report Grouper'!$D48,'C Report'!R$300:R$399),SUMIF('C Report'!$A$100:$A$199,'C Report Grouper'!$D48,'C Report'!R$100:R$199))</f>
        <v>0</v>
      </c>
      <c r="U48" s="104">
        <f>IF($D$4="MAP+ADM Waivers",SUMIF('C Report'!$A$100:$A$199,'C Report Grouper'!$D48,'C Report'!S$100:S$199)+SUMIF('C Report'!$A$300:$A$399,'C Report Grouper'!$D48,'C Report'!S$300:S$399),SUMIF('C Report'!$A$100:$A$199,'C Report Grouper'!$D48,'C Report'!S$100:S$199))</f>
        <v>0</v>
      </c>
      <c r="V48" s="104">
        <f>IF($D$4="MAP+ADM Waivers",SUMIF('C Report'!$A$100:$A$199,'C Report Grouper'!$D48,'C Report'!T$100:T$199)+SUMIF('C Report'!$A$300:$A$399,'C Report Grouper'!$D48,'C Report'!T$300:T$399),SUMIF('C Report'!$A$100:$A$199,'C Report Grouper'!$D48,'C Report'!T$100:T$199))</f>
        <v>0</v>
      </c>
      <c r="W48" s="104">
        <f>IF($D$4="MAP+ADM Waivers",SUMIF('C Report'!$A$100:$A$199,'C Report Grouper'!$D48,'C Report'!U$100:U$199)+SUMIF('C Report'!$A$300:$A$399,'C Report Grouper'!$D48,'C Report'!U$300:U$399),SUMIF('C Report'!$A$100:$A$199,'C Report Grouper'!$D48,'C Report'!U$100:U$199))</f>
        <v>0</v>
      </c>
      <c r="X48" s="104">
        <f>IF($D$4="MAP+ADM Waivers",SUMIF('C Report'!$A$100:$A$199,'C Report Grouper'!$D48,'C Report'!V$100:V$199)+SUMIF('C Report'!$A$300:$A$399,'C Report Grouper'!$D48,'C Report'!V$300:V$399),SUMIF('C Report'!$A$100:$A$199,'C Report Grouper'!$D48,'C Report'!V$100:V$199))</f>
        <v>0</v>
      </c>
      <c r="Y48" s="104">
        <f>IF($D$4="MAP+ADM Waivers",SUMIF('C Report'!$A$100:$A$199,'C Report Grouper'!$D48,'C Report'!W$100:W$199)+SUMIF('C Report'!$A$300:$A$399,'C Report Grouper'!$D48,'C Report'!W$300:W$399),SUMIF('C Report'!$A$100:$A$199,'C Report Grouper'!$D48,'C Report'!W$100:W$199))</f>
        <v>0</v>
      </c>
      <c r="Z48" s="104">
        <f>IF($D$4="MAP+ADM Waivers",SUMIF('C Report'!$A$100:$A$199,'C Report Grouper'!$D48,'C Report'!X$100:X$199)+SUMIF('C Report'!$A$300:$A$399,'C Report Grouper'!$D48,'C Report'!X$300:X$399),SUMIF('C Report'!$A$100:$A$199,'C Report Grouper'!$D48,'C Report'!X$100:X$199))</f>
        <v>0</v>
      </c>
      <c r="AA48" s="104">
        <f>IF($D$4="MAP+ADM Waivers",SUMIF('C Report'!$A$100:$A$199,'C Report Grouper'!$D48,'C Report'!Y$100:Y$199)+SUMIF('C Report'!$A$300:$A$399,'C Report Grouper'!$D48,'C Report'!Y$300:Y$399),SUMIF('C Report'!$A$100:$A$199,'C Report Grouper'!$D48,'C Report'!Y$100:Y$199))</f>
        <v>0</v>
      </c>
      <c r="AB48" s="104">
        <f>IF($D$4="MAP+ADM Waivers",SUMIF('C Report'!$A$100:$A$199,'C Report Grouper'!$D48,'C Report'!Z$100:Z$199)+SUMIF('C Report'!$A$300:$A$399,'C Report Grouper'!$D48,'C Report'!Z$300:Z$399),SUMIF('C Report'!$A$100:$A$199,'C Report Grouper'!$D48,'C Report'!Z$100:Z$199))</f>
        <v>0</v>
      </c>
      <c r="AC48" s="104">
        <f>IF($D$4="MAP+ADM Waivers",SUMIF('C Report'!$A$100:$A$199,'C Report Grouper'!$D48,'C Report'!AA$100:AA$199)+SUMIF('C Report'!$A$300:$A$399,'C Report Grouper'!$D48,'C Report'!AA$300:AA$399),SUMIF('C Report'!$A$100:$A$199,'C Report Grouper'!$D48,'C Report'!AA$100:AA$199))</f>
        <v>0</v>
      </c>
      <c r="AD48" s="104">
        <f>IF($D$4="MAP+ADM Waivers",SUMIF('C Report'!$A$100:$A$199,'C Report Grouper'!$D48,'C Report'!AB$100:AB$199)+SUMIF('C Report'!$A$300:$A$399,'C Report Grouper'!$D48,'C Report'!AB$300:AB$399),SUMIF('C Report'!$A$100:$A$199,'C Report Grouper'!$D48,'C Report'!AB$100:AB$199))</f>
        <v>0</v>
      </c>
      <c r="AE48" s="104">
        <f>IF($D$4="MAP+ADM Waivers",SUMIF('C Report'!$A$100:$A$199,'C Report Grouper'!$D48,'C Report'!AC$100:AC$199)+SUMIF('C Report'!$A$300:$A$399,'C Report Grouper'!$D48,'C Report'!AC$300:AC$399),SUMIF('C Report'!$A$100:$A$199,'C Report Grouper'!$D48,'C Report'!AC$100:AC$199))</f>
        <v>0</v>
      </c>
      <c r="AF48" s="104">
        <f>IF($D$4="MAP+ADM Waivers",SUMIF('C Report'!$A$100:$A$199,'C Report Grouper'!$D48,'C Report'!AD$100:AD$199)+SUMIF('C Report'!$A$300:$A$399,'C Report Grouper'!$D48,'C Report'!AD$300:AD$399),SUMIF('C Report'!$A$100:$A$199,'C Report Grouper'!$D48,'C Report'!AD$100:AD$199))</f>
        <v>0</v>
      </c>
      <c r="AG48" s="104">
        <f>IF($D$4="MAP+ADM Waivers",SUMIF('C Report'!$A$100:$A$199,'C Report Grouper'!$D48,'C Report'!AE$100:AE$199)+SUMIF('C Report'!$A$300:$A$399,'C Report Grouper'!$D48,'C Report'!AE$300:AE$399),SUMIF('C Report'!$A$100:$A$199,'C Report Grouper'!$D48,'C Report'!AE$100:AE$199))</f>
        <v>0</v>
      </c>
      <c r="AH48" s="105">
        <f>IF($D$4="MAP+ADM Waivers",SUMIF('C Report'!$A$100:$A$199,'C Report Grouper'!$D48,'C Report'!AF$100:AF$199)+SUMIF('C Report'!$A$300:$A$399,'C Report Grouper'!$D48,'C Report'!AF$300:AF$399),SUMIF('C Report'!$A$100:$A$199,'C Report Grouper'!$D48,'C Report'!AF$100:AF$199))</f>
        <v>0</v>
      </c>
    </row>
    <row r="49" spans="2:34" ht="13.5" thickBot="1" x14ac:dyDescent="0.25">
      <c r="B49" s="22"/>
      <c r="C49" s="58"/>
      <c r="D49" s="299"/>
      <c r="E49" s="103">
        <f>IF($D$4="MAP+ADM Waivers",SUMIF('C Report'!$A$100:$A$199,'C Report Grouper'!$D49,'C Report'!C$100:C$199)+SUMIF('C Report'!$A$300:$A$399,'C Report Grouper'!$D49,'C Report'!C$300:C$399),SUMIF('C Report'!$A$100:$A$199,'C Report Grouper'!$D49,'C Report'!C$100:C$199))</f>
        <v>0</v>
      </c>
      <c r="F49" s="418">
        <f>IF($D$4="MAP+ADM Waivers",SUMIF('C Report'!$A$100:$A$199,'C Report Grouper'!$D49,'C Report'!D$100:D$199)+SUMIF('C Report'!$A$300:$A$399,'C Report Grouper'!$D49,'C Report'!D$300:D$399),SUMIF('C Report'!$A$100:$A$199,'C Report Grouper'!$D49,'C Report'!D$100:D$199))</f>
        <v>0</v>
      </c>
      <c r="G49" s="418">
        <f>IF($D$4="MAP+ADM Waivers",SUMIF('C Report'!$A$100:$A$199,'C Report Grouper'!$D49,'C Report'!E$100:E$199)+SUMIF('C Report'!$A$300:$A$399,'C Report Grouper'!$D49,'C Report'!E$300:E$399),SUMIF('C Report'!$A$100:$A$199,'C Report Grouper'!$D49,'C Report'!E$100:E$199))</f>
        <v>0</v>
      </c>
      <c r="H49" s="418">
        <f>IF($D$4="MAP+ADM Waivers",SUMIF('C Report'!$A$100:$A$199,'C Report Grouper'!$D49,'C Report'!F$100:F$199)+SUMIF('C Report'!$A$300:$A$399,'C Report Grouper'!$D49,'C Report'!F$300:F$399),SUMIF('C Report'!$A$100:$A$199,'C Report Grouper'!$D49,'C Report'!F$100:F$199))</f>
        <v>0</v>
      </c>
      <c r="I49" s="105">
        <f>IF($D$4="MAP+ADM Waivers",SUMIF('C Report'!$A$100:$A$199,'C Report Grouper'!$D49,'C Report'!G$100:G$199)+SUMIF('C Report'!$A$300:$A$399,'C Report Grouper'!$D49,'C Report'!G$300:G$399),SUMIF('C Report'!$A$100:$A$199,'C Report Grouper'!$D49,'C Report'!G$100:G$199))</f>
        <v>0</v>
      </c>
      <c r="J49" s="104">
        <f>IF($D$4="MAP+ADM Waivers",SUMIF('C Report'!$A$100:$A$199,'C Report Grouper'!$D49,'C Report'!H$100:H$199)+SUMIF('C Report'!$A$300:$A$399,'C Report Grouper'!$D49,'C Report'!H$300:H$399),SUMIF('C Report'!$A$100:$A$199,'C Report Grouper'!$D49,'C Report'!H$100:H$199))</f>
        <v>0</v>
      </c>
      <c r="K49" s="104">
        <f>IF($D$4="MAP+ADM Waivers",SUMIF('C Report'!$A$100:$A$199,'C Report Grouper'!$D49,'C Report'!I$100:I$199)+SUMIF('C Report'!$A$300:$A$399,'C Report Grouper'!$D49,'C Report'!I$300:I$399),SUMIF('C Report'!$A$100:$A$199,'C Report Grouper'!$D49,'C Report'!I$100:I$199))</f>
        <v>0</v>
      </c>
      <c r="L49" s="104">
        <f>IF($D$4="MAP+ADM Waivers",SUMIF('C Report'!$A$100:$A$199,'C Report Grouper'!$D49,'C Report'!J$100:J$199)+SUMIF('C Report'!$A$300:$A$399,'C Report Grouper'!$D49,'C Report'!J$300:J$399),SUMIF('C Report'!$A$100:$A$199,'C Report Grouper'!$D49,'C Report'!J$100:J$199))</f>
        <v>0</v>
      </c>
      <c r="M49" s="104">
        <f>IF($D$4="MAP+ADM Waivers",SUMIF('C Report'!$A$100:$A$199,'C Report Grouper'!$D49,'C Report'!K$100:K$199)+SUMIF('C Report'!$A$300:$A$399,'C Report Grouper'!$D49,'C Report'!K$300:K$399),SUMIF('C Report'!$A$100:$A$199,'C Report Grouper'!$D49,'C Report'!K$100:K$199))</f>
        <v>0</v>
      </c>
      <c r="N49" s="104">
        <f>IF($D$4="MAP+ADM Waivers",SUMIF('C Report'!$A$100:$A$199,'C Report Grouper'!$D49,'C Report'!L$100:L$199)+SUMIF('C Report'!$A$300:$A$399,'C Report Grouper'!$D49,'C Report'!L$300:L$399),SUMIF('C Report'!$A$100:$A$199,'C Report Grouper'!$D49,'C Report'!L$100:L$199))</f>
        <v>0</v>
      </c>
      <c r="O49" s="104">
        <f>IF($D$4="MAP+ADM Waivers",SUMIF('C Report'!$A$100:$A$199,'C Report Grouper'!$D49,'C Report'!M$100:M$199)+SUMIF('C Report'!$A$300:$A$399,'C Report Grouper'!$D49,'C Report'!M$300:M$399),SUMIF('C Report'!$A$100:$A$199,'C Report Grouper'!$D49,'C Report'!M$100:M$199))</f>
        <v>0</v>
      </c>
      <c r="P49" s="104">
        <f>IF($D$4="MAP+ADM Waivers",SUMIF('C Report'!$A$100:$A$199,'C Report Grouper'!$D49,'C Report'!N$100:N$199)+SUMIF('C Report'!$A$300:$A$399,'C Report Grouper'!$D49,'C Report'!N$300:N$399),SUMIF('C Report'!$A$100:$A$199,'C Report Grouper'!$D49,'C Report'!N$100:N$199))</f>
        <v>0</v>
      </c>
      <c r="Q49" s="104">
        <f>IF($D$4="MAP+ADM Waivers",SUMIF('C Report'!$A$100:$A$199,'C Report Grouper'!$D49,'C Report'!O$100:O$199)+SUMIF('C Report'!$A$300:$A$399,'C Report Grouper'!$D49,'C Report'!O$300:O$399),SUMIF('C Report'!$A$100:$A$199,'C Report Grouper'!$D49,'C Report'!O$100:O$199))</f>
        <v>0</v>
      </c>
      <c r="R49" s="104">
        <f>IF($D$4="MAP+ADM Waivers",SUMIF('C Report'!$A$100:$A$199,'C Report Grouper'!$D49,'C Report'!P$100:P$199)+SUMIF('C Report'!$A$300:$A$399,'C Report Grouper'!$D49,'C Report'!P$300:P$399),SUMIF('C Report'!$A$100:$A$199,'C Report Grouper'!$D49,'C Report'!P$100:P$199))</f>
        <v>0</v>
      </c>
      <c r="S49" s="104">
        <f>IF($D$4="MAP+ADM Waivers",SUMIF('C Report'!$A$100:$A$199,'C Report Grouper'!$D49,'C Report'!Q$100:Q$199)+SUMIF('C Report'!$A$300:$A$399,'C Report Grouper'!$D49,'C Report'!Q$300:Q$399),SUMIF('C Report'!$A$100:$A$199,'C Report Grouper'!$D49,'C Report'!Q$100:Q$199))</f>
        <v>0</v>
      </c>
      <c r="T49" s="104">
        <f>IF($D$4="MAP+ADM Waivers",SUMIF('C Report'!$A$100:$A$199,'C Report Grouper'!$D49,'C Report'!R$100:R$199)+SUMIF('C Report'!$A$300:$A$399,'C Report Grouper'!$D49,'C Report'!R$300:R$399),SUMIF('C Report'!$A$100:$A$199,'C Report Grouper'!$D49,'C Report'!R$100:R$199))</f>
        <v>0</v>
      </c>
      <c r="U49" s="104">
        <f>IF($D$4="MAP+ADM Waivers",SUMIF('C Report'!$A$100:$A$199,'C Report Grouper'!$D49,'C Report'!S$100:S$199)+SUMIF('C Report'!$A$300:$A$399,'C Report Grouper'!$D49,'C Report'!S$300:S$399),SUMIF('C Report'!$A$100:$A$199,'C Report Grouper'!$D49,'C Report'!S$100:S$199))</f>
        <v>0</v>
      </c>
      <c r="V49" s="104">
        <f>IF($D$4="MAP+ADM Waivers",SUMIF('C Report'!$A$100:$A$199,'C Report Grouper'!$D49,'C Report'!T$100:T$199)+SUMIF('C Report'!$A$300:$A$399,'C Report Grouper'!$D49,'C Report'!T$300:T$399),SUMIF('C Report'!$A$100:$A$199,'C Report Grouper'!$D49,'C Report'!T$100:T$199))</f>
        <v>0</v>
      </c>
      <c r="W49" s="104">
        <f>IF($D$4="MAP+ADM Waivers",SUMIF('C Report'!$A$100:$A$199,'C Report Grouper'!$D49,'C Report'!U$100:U$199)+SUMIF('C Report'!$A$300:$A$399,'C Report Grouper'!$D49,'C Report'!U$300:U$399),SUMIF('C Report'!$A$100:$A$199,'C Report Grouper'!$D49,'C Report'!U$100:U$199))</f>
        <v>0</v>
      </c>
      <c r="X49" s="104">
        <f>IF($D$4="MAP+ADM Waivers",SUMIF('C Report'!$A$100:$A$199,'C Report Grouper'!$D49,'C Report'!V$100:V$199)+SUMIF('C Report'!$A$300:$A$399,'C Report Grouper'!$D49,'C Report'!V$300:V$399),SUMIF('C Report'!$A$100:$A$199,'C Report Grouper'!$D49,'C Report'!V$100:V$199))</f>
        <v>0</v>
      </c>
      <c r="Y49" s="104">
        <f>IF($D$4="MAP+ADM Waivers",SUMIF('C Report'!$A$100:$A$199,'C Report Grouper'!$D49,'C Report'!W$100:W$199)+SUMIF('C Report'!$A$300:$A$399,'C Report Grouper'!$D49,'C Report'!W$300:W$399),SUMIF('C Report'!$A$100:$A$199,'C Report Grouper'!$D49,'C Report'!W$100:W$199))</f>
        <v>0</v>
      </c>
      <c r="Z49" s="104">
        <f>IF($D$4="MAP+ADM Waivers",SUMIF('C Report'!$A$100:$A$199,'C Report Grouper'!$D49,'C Report'!X$100:X$199)+SUMIF('C Report'!$A$300:$A$399,'C Report Grouper'!$D49,'C Report'!X$300:X$399),SUMIF('C Report'!$A$100:$A$199,'C Report Grouper'!$D49,'C Report'!X$100:X$199))</f>
        <v>0</v>
      </c>
      <c r="AA49" s="104">
        <f>IF($D$4="MAP+ADM Waivers",SUMIF('C Report'!$A$100:$A$199,'C Report Grouper'!$D49,'C Report'!Y$100:Y$199)+SUMIF('C Report'!$A$300:$A$399,'C Report Grouper'!$D49,'C Report'!Y$300:Y$399),SUMIF('C Report'!$A$100:$A$199,'C Report Grouper'!$D49,'C Report'!Y$100:Y$199))</f>
        <v>0</v>
      </c>
      <c r="AB49" s="104">
        <f>IF($D$4="MAP+ADM Waivers",SUMIF('C Report'!$A$100:$A$199,'C Report Grouper'!$D49,'C Report'!Z$100:Z$199)+SUMIF('C Report'!$A$300:$A$399,'C Report Grouper'!$D49,'C Report'!Z$300:Z$399),SUMIF('C Report'!$A$100:$A$199,'C Report Grouper'!$D49,'C Report'!Z$100:Z$199))</f>
        <v>0</v>
      </c>
      <c r="AC49" s="104">
        <f>IF($D$4="MAP+ADM Waivers",SUMIF('C Report'!$A$100:$A$199,'C Report Grouper'!$D49,'C Report'!AA$100:AA$199)+SUMIF('C Report'!$A$300:$A$399,'C Report Grouper'!$D49,'C Report'!AA$300:AA$399),SUMIF('C Report'!$A$100:$A$199,'C Report Grouper'!$D49,'C Report'!AA$100:AA$199))</f>
        <v>0</v>
      </c>
      <c r="AD49" s="104">
        <f>IF($D$4="MAP+ADM Waivers",SUMIF('C Report'!$A$100:$A$199,'C Report Grouper'!$D49,'C Report'!AB$100:AB$199)+SUMIF('C Report'!$A$300:$A$399,'C Report Grouper'!$D49,'C Report'!AB$300:AB$399),SUMIF('C Report'!$A$100:$A$199,'C Report Grouper'!$D49,'C Report'!AB$100:AB$199))</f>
        <v>0</v>
      </c>
      <c r="AE49" s="104">
        <f>IF($D$4="MAP+ADM Waivers",SUMIF('C Report'!$A$100:$A$199,'C Report Grouper'!$D49,'C Report'!AC$100:AC$199)+SUMIF('C Report'!$A$300:$A$399,'C Report Grouper'!$D49,'C Report'!AC$300:AC$399),SUMIF('C Report'!$A$100:$A$199,'C Report Grouper'!$D49,'C Report'!AC$100:AC$199))</f>
        <v>0</v>
      </c>
      <c r="AF49" s="104">
        <f>IF($D$4="MAP+ADM Waivers",SUMIF('C Report'!$A$100:$A$199,'C Report Grouper'!$D49,'C Report'!AD$100:AD$199)+SUMIF('C Report'!$A$300:$A$399,'C Report Grouper'!$D49,'C Report'!AD$300:AD$399),SUMIF('C Report'!$A$100:$A$199,'C Report Grouper'!$D49,'C Report'!AD$100:AD$199))</f>
        <v>0</v>
      </c>
      <c r="AG49" s="104">
        <f>IF($D$4="MAP+ADM Waivers",SUMIF('C Report'!$A$100:$A$199,'C Report Grouper'!$D49,'C Report'!AE$100:AE$199)+SUMIF('C Report'!$A$300:$A$399,'C Report Grouper'!$D49,'C Report'!AE$300:AE$399),SUMIF('C Report'!$A$100:$A$199,'C Report Grouper'!$D49,'C Report'!AE$100:AE$199))</f>
        <v>0</v>
      </c>
      <c r="AH49" s="105">
        <f>IF($D$4="MAP+ADM Waivers",SUMIF('C Report'!$A$100:$A$199,'C Report Grouper'!$D49,'C Report'!AF$100:AF$199)+SUMIF('C Report'!$A$300:$A$399,'C Report Grouper'!$D49,'C Report'!AF$300:AF$399),SUMIF('C Report'!$A$100:$A$199,'C Report Grouper'!$D49,'C Report'!AF$100:AF$199))</f>
        <v>0</v>
      </c>
    </row>
    <row r="50" spans="2:34" ht="13.5" thickBot="1" x14ac:dyDescent="0.25">
      <c r="B50" s="42" t="s">
        <v>4</v>
      </c>
      <c r="C50" s="77"/>
      <c r="D50" s="215"/>
      <c r="E50" s="119">
        <f t="shared" ref="E50:AH50" si="0">SUM(E10:E49)</f>
        <v>277993275</v>
      </c>
      <c r="F50" s="116">
        <f t="shared" si="0"/>
        <v>390435985</v>
      </c>
      <c r="G50" s="116">
        <f t="shared" si="0"/>
        <v>265701160</v>
      </c>
      <c r="H50" s="116">
        <f t="shared" si="0"/>
        <v>285304886</v>
      </c>
      <c r="I50" s="120">
        <f t="shared" si="0"/>
        <v>358992116</v>
      </c>
      <c r="J50" s="116">
        <f t="shared" si="0"/>
        <v>0</v>
      </c>
      <c r="K50" s="116">
        <f t="shared" si="0"/>
        <v>0</v>
      </c>
      <c r="L50" s="116">
        <f t="shared" si="0"/>
        <v>0</v>
      </c>
      <c r="M50" s="116">
        <f t="shared" si="0"/>
        <v>0</v>
      </c>
      <c r="N50" s="116">
        <f t="shared" si="0"/>
        <v>0</v>
      </c>
      <c r="O50" s="116">
        <f t="shared" si="0"/>
        <v>0</v>
      </c>
      <c r="P50" s="116">
        <f t="shared" si="0"/>
        <v>0</v>
      </c>
      <c r="Q50" s="116">
        <f t="shared" si="0"/>
        <v>0</v>
      </c>
      <c r="R50" s="116">
        <f t="shared" si="0"/>
        <v>0</v>
      </c>
      <c r="S50" s="116">
        <f t="shared" si="0"/>
        <v>0</v>
      </c>
      <c r="T50" s="116">
        <f t="shared" si="0"/>
        <v>0</v>
      </c>
      <c r="U50" s="116">
        <f t="shared" si="0"/>
        <v>0</v>
      </c>
      <c r="V50" s="116">
        <f t="shared" si="0"/>
        <v>0</v>
      </c>
      <c r="W50" s="116">
        <f t="shared" si="0"/>
        <v>0</v>
      </c>
      <c r="X50" s="116">
        <f t="shared" si="0"/>
        <v>0</v>
      </c>
      <c r="Y50" s="116">
        <f t="shared" si="0"/>
        <v>0</v>
      </c>
      <c r="Z50" s="116">
        <f t="shared" si="0"/>
        <v>0</v>
      </c>
      <c r="AA50" s="116">
        <f t="shared" si="0"/>
        <v>0</v>
      </c>
      <c r="AB50" s="116">
        <f t="shared" si="0"/>
        <v>0</v>
      </c>
      <c r="AC50" s="116">
        <f t="shared" si="0"/>
        <v>0</v>
      </c>
      <c r="AD50" s="116">
        <f t="shared" si="0"/>
        <v>0</v>
      </c>
      <c r="AE50" s="116">
        <f t="shared" si="0"/>
        <v>0</v>
      </c>
      <c r="AF50" s="116">
        <f t="shared" si="0"/>
        <v>0</v>
      </c>
      <c r="AG50" s="116">
        <f t="shared" si="0"/>
        <v>0</v>
      </c>
      <c r="AH50" s="120">
        <f t="shared" si="0"/>
        <v>0</v>
      </c>
    </row>
    <row r="51" spans="2:34" x14ac:dyDescent="0.2">
      <c r="B51" s="14"/>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row>
    <row r="52" spans="2:34" hidden="1" x14ac:dyDescent="0.2"/>
    <row r="53" spans="2:34" hidden="1" x14ac:dyDescent="0.2">
      <c r="B53" s="2" t="s">
        <v>17</v>
      </c>
      <c r="C53" s="4"/>
      <c r="D53" s="213"/>
    </row>
    <row r="54" spans="2:34" ht="13.5" hidden="1" thickBot="1" x14ac:dyDescent="0.25">
      <c r="D54" s="217"/>
    </row>
    <row r="55" spans="2:34" hidden="1" x14ac:dyDescent="0.2">
      <c r="B55" s="127" t="s">
        <v>54</v>
      </c>
      <c r="C55" s="32"/>
      <c r="D55" s="324" t="s">
        <v>55</v>
      </c>
      <c r="E55" s="43" t="s">
        <v>0</v>
      </c>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4"/>
    </row>
    <row r="56" spans="2:34" ht="13.5" hidden="1" thickBot="1" x14ac:dyDescent="0.25">
      <c r="B56" s="29"/>
      <c r="C56" s="57"/>
      <c r="D56" s="299"/>
      <c r="E56" s="325">
        <f>'DY Def'!B$5</f>
        <v>1</v>
      </c>
      <c r="F56" s="326">
        <f>'DY Def'!C$5</f>
        <v>2</v>
      </c>
      <c r="G56" s="326">
        <f>'DY Def'!D$5</f>
        <v>3</v>
      </c>
      <c r="H56" s="326">
        <f>'DY Def'!E$5</f>
        <v>4</v>
      </c>
      <c r="I56" s="326">
        <f>'DY Def'!F$5</f>
        <v>5</v>
      </c>
      <c r="J56" s="326">
        <f>'DY Def'!G$5</f>
        <v>6</v>
      </c>
      <c r="K56" s="326">
        <f>'DY Def'!H$5</f>
        <v>7</v>
      </c>
      <c r="L56" s="326">
        <f>'DY Def'!I$5</f>
        <v>8</v>
      </c>
      <c r="M56" s="326">
        <f>'DY Def'!J$5</f>
        <v>9</v>
      </c>
      <c r="N56" s="326">
        <f>'DY Def'!K$5</f>
        <v>10</v>
      </c>
      <c r="O56" s="326">
        <f>'DY Def'!L$5</f>
        <v>11</v>
      </c>
      <c r="P56" s="326">
        <f>'DY Def'!M$5</f>
        <v>12</v>
      </c>
      <c r="Q56" s="326">
        <f>'DY Def'!N$5</f>
        <v>13</v>
      </c>
      <c r="R56" s="326">
        <f>'DY Def'!O$5</f>
        <v>14</v>
      </c>
      <c r="S56" s="326">
        <f>'DY Def'!P$5</f>
        <v>15</v>
      </c>
      <c r="T56" s="326">
        <f>'DY Def'!Q$5</f>
        <v>16</v>
      </c>
      <c r="U56" s="326">
        <f>'DY Def'!R$5</f>
        <v>17</v>
      </c>
      <c r="V56" s="326">
        <f>'DY Def'!S$5</f>
        <v>18</v>
      </c>
      <c r="W56" s="326">
        <f>'DY Def'!T$5</f>
        <v>19</v>
      </c>
      <c r="X56" s="326">
        <f>'DY Def'!U$5</f>
        <v>20</v>
      </c>
      <c r="Y56" s="326">
        <f>'DY Def'!V$5</f>
        <v>21</v>
      </c>
      <c r="Z56" s="326">
        <f>'DY Def'!W$5</f>
        <v>22</v>
      </c>
      <c r="AA56" s="326">
        <f>'DY Def'!X$5</f>
        <v>23</v>
      </c>
      <c r="AB56" s="326">
        <f>'DY Def'!Y$5</f>
        <v>24</v>
      </c>
      <c r="AC56" s="326">
        <f>'DY Def'!Z$5</f>
        <v>25</v>
      </c>
      <c r="AD56" s="326">
        <f>'DY Def'!AA$5</f>
        <v>26</v>
      </c>
      <c r="AE56" s="326">
        <f>'DY Def'!AB$5</f>
        <v>27</v>
      </c>
      <c r="AF56" s="326">
        <f>'DY Def'!AC$5</f>
        <v>28</v>
      </c>
      <c r="AG56" s="326">
        <f>'DY Def'!AD$5</f>
        <v>29</v>
      </c>
      <c r="AH56" s="327">
        <f>'DY Def'!AE$5</f>
        <v>30</v>
      </c>
    </row>
    <row r="57" spans="2:34" hidden="1" x14ac:dyDescent="0.2">
      <c r="B57" s="41" t="s">
        <v>84</v>
      </c>
      <c r="C57" s="57"/>
      <c r="D57" s="299"/>
      <c r="E57" s="328"/>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30"/>
    </row>
    <row r="58" spans="2:34" hidden="1" x14ac:dyDescent="0.2">
      <c r="B58" s="22" t="str">
        <f>IFERROR(VLOOKUP(C58,'MEG Def'!$A$7:$B$12,2),"")</f>
        <v/>
      </c>
      <c r="C58" s="57"/>
      <c r="D58" s="299"/>
      <c r="E58" s="103">
        <f>IF($D$4="MAP+ADM Waivers",(SUMIF('C Report'!$A$200:$A$299,'C Report Grouper'!$D58,'C Report'!C$200:C$299)+SUMIF('C Report'!$A$400:$A$496,'C Report Grouper'!$D58,'C Report'!C$400:C$496)),SUMIF('C Report'!$A$200:$A$299,'C Report Grouper'!$D58,'C Report'!C$200:C$299))</f>
        <v>0</v>
      </c>
      <c r="F58" s="104">
        <f>IF($D$4="MAP+ADM Waivers",(SUMIF('C Report'!$A$200:$A$299,'C Report Grouper'!$D58,'C Report'!D$200:D$299)+SUMIF('C Report'!$A$400:$A$496,'C Report Grouper'!$D58,'C Report'!D$400:D$496)),SUMIF('C Report'!$A$200:$A$299,'C Report Grouper'!$D58,'C Report'!D$200:D$299))</f>
        <v>0</v>
      </c>
      <c r="G58" s="104">
        <f>IF($D$4="MAP+ADM Waivers",(SUMIF('C Report'!$A$200:$A$299,'C Report Grouper'!$D58,'C Report'!E$200:E$299)+SUMIF('C Report'!$A$400:$A$496,'C Report Grouper'!$D58,'C Report'!E$400:E$496)),SUMIF('C Report'!$A$200:$A$299,'C Report Grouper'!$D58,'C Report'!E$200:E$299))</f>
        <v>0</v>
      </c>
      <c r="H58" s="104">
        <f>IF($D$4="MAP+ADM Waivers",(SUMIF('C Report'!$A$200:$A$299,'C Report Grouper'!$D58,'C Report'!F$200:F$299)+SUMIF('C Report'!$A$400:$A$496,'C Report Grouper'!$D58,'C Report'!F$400:F$496)),SUMIF('C Report'!$A$200:$A$299,'C Report Grouper'!$D58,'C Report'!F$200:F$299))</f>
        <v>0</v>
      </c>
      <c r="I58" s="104">
        <f>IF($D$4="MAP+ADM Waivers",(SUMIF('C Report'!$A$200:$A$299,'C Report Grouper'!$D58,'C Report'!G$200:G$299)+SUMIF('C Report'!$A$400:$A$496,'C Report Grouper'!$D58,'C Report'!G$400:G$496)),SUMIF('C Report'!$A$200:$A$299,'C Report Grouper'!$D58,'C Report'!G$200:G$299))</f>
        <v>0</v>
      </c>
      <c r="J58" s="104">
        <f>IF($D$4="MAP+ADM Waivers",(SUMIF('C Report'!$A$200:$A$299,'C Report Grouper'!$D58,'C Report'!H$200:H$299)+SUMIF('C Report'!$A$400:$A$496,'C Report Grouper'!$D58,'C Report'!H$400:H$496)),SUMIF('C Report'!$A$200:$A$299,'C Report Grouper'!$D58,'C Report'!H$200:H$299))</f>
        <v>0</v>
      </c>
      <c r="K58" s="104">
        <f>IF($D$4="MAP+ADM Waivers",(SUMIF('C Report'!$A$200:$A$299,'C Report Grouper'!$D58,'C Report'!I$200:I$299)+SUMIF('C Report'!$A$400:$A$496,'C Report Grouper'!$D58,'C Report'!I$400:I$496)),SUMIF('C Report'!$A$200:$A$299,'C Report Grouper'!$D58,'C Report'!I$200:I$299))</f>
        <v>0</v>
      </c>
      <c r="L58" s="104">
        <f>IF($D$4="MAP+ADM Waivers",(SUMIF('C Report'!$A$200:$A$299,'C Report Grouper'!$D58,'C Report'!J$200:J$299)+SUMIF('C Report'!$A$400:$A$496,'C Report Grouper'!$D58,'C Report'!J$400:J$496)),SUMIF('C Report'!$A$200:$A$299,'C Report Grouper'!$D58,'C Report'!J$200:J$299))</f>
        <v>0</v>
      </c>
      <c r="M58" s="104">
        <f>IF($D$4="MAP+ADM Waivers",(SUMIF('C Report'!$A$200:$A$299,'C Report Grouper'!$D58,'C Report'!K$200:K$299)+SUMIF('C Report'!$A$400:$A$496,'C Report Grouper'!$D58,'C Report'!K$400:K$496)),SUMIF('C Report'!$A$200:$A$299,'C Report Grouper'!$D58,'C Report'!K$200:K$299))</f>
        <v>0</v>
      </c>
      <c r="N58" s="104">
        <f>IF($D$4="MAP+ADM Waivers",(SUMIF('C Report'!$A$200:$A$299,'C Report Grouper'!$D58,'C Report'!L$200:L$299)+SUMIF('C Report'!$A$400:$A$496,'C Report Grouper'!$D58,'C Report'!L$400:L$496)),SUMIF('C Report'!$A$200:$A$299,'C Report Grouper'!$D58,'C Report'!L$200:L$299))</f>
        <v>0</v>
      </c>
      <c r="O58" s="104">
        <f>IF($D$4="MAP+ADM Waivers",(SUMIF('C Report'!$A$200:$A$299,'C Report Grouper'!$D58,'C Report'!M$200:M$299)+SUMIF('C Report'!$A$400:$A$496,'C Report Grouper'!$D58,'C Report'!M$400:M$496)),SUMIF('C Report'!$A$200:$A$299,'C Report Grouper'!$D58,'C Report'!M$200:M$299))</f>
        <v>0</v>
      </c>
      <c r="P58" s="104">
        <f>IF($D$4="MAP+ADM Waivers",(SUMIF('C Report'!$A$200:$A$299,'C Report Grouper'!$D58,'C Report'!N$200:N$299)+SUMIF('C Report'!$A$400:$A$496,'C Report Grouper'!$D58,'C Report'!N$400:N$496)),SUMIF('C Report'!$A$200:$A$299,'C Report Grouper'!$D58,'C Report'!N$200:N$299))</f>
        <v>0</v>
      </c>
      <c r="Q58" s="104">
        <f>IF($D$4="MAP+ADM Waivers",(SUMIF('C Report'!$A$200:$A$299,'C Report Grouper'!$D58,'C Report'!O$200:O$299)+SUMIF('C Report'!$A$400:$A$496,'C Report Grouper'!$D58,'C Report'!O$400:O$496)),SUMIF('C Report'!$A$200:$A$299,'C Report Grouper'!$D58,'C Report'!O$200:O$299))</f>
        <v>0</v>
      </c>
      <c r="R58" s="104">
        <f>IF($D$4="MAP+ADM Waivers",(SUMIF('C Report'!$A$200:$A$299,'C Report Grouper'!$D58,'C Report'!P$200:P$299)+SUMIF('C Report'!$A$400:$A$496,'C Report Grouper'!$D58,'C Report'!P$400:P$496)),SUMIF('C Report'!$A$200:$A$299,'C Report Grouper'!$D58,'C Report'!P$200:P$299))</f>
        <v>0</v>
      </c>
      <c r="S58" s="104">
        <f>IF($D$4="MAP+ADM Waivers",(SUMIF('C Report'!$A$200:$A$299,'C Report Grouper'!$D58,'C Report'!Q$200:Q$299)+SUMIF('C Report'!$A$400:$A$496,'C Report Grouper'!$D58,'C Report'!Q$400:Q$496)),SUMIF('C Report'!$A$200:$A$299,'C Report Grouper'!$D58,'C Report'!Q$200:Q$299))</f>
        <v>0</v>
      </c>
      <c r="T58" s="104">
        <f>IF($D$4="MAP+ADM Waivers",(SUMIF('C Report'!$A$200:$A$299,'C Report Grouper'!$D58,'C Report'!R$200:R$299)+SUMIF('C Report'!$A$400:$A$496,'C Report Grouper'!$D58,'C Report'!R$400:R$496)),SUMIF('C Report'!$A$200:$A$299,'C Report Grouper'!$D58,'C Report'!R$200:R$299))</f>
        <v>0</v>
      </c>
      <c r="U58" s="104">
        <f>IF($D$4="MAP+ADM Waivers",(SUMIF('C Report'!$A$200:$A$299,'C Report Grouper'!$D58,'C Report'!S$200:S$299)+SUMIF('C Report'!$A$400:$A$496,'C Report Grouper'!$D58,'C Report'!S$400:S$496)),SUMIF('C Report'!$A$200:$A$299,'C Report Grouper'!$D58,'C Report'!S$200:S$299))</f>
        <v>0</v>
      </c>
      <c r="V58" s="104">
        <f>IF($D$4="MAP+ADM Waivers",(SUMIF('C Report'!$A$200:$A$299,'C Report Grouper'!$D58,'C Report'!T$200:T$299)+SUMIF('C Report'!$A$400:$A$496,'C Report Grouper'!$D58,'C Report'!T$400:T$496)),SUMIF('C Report'!$A$200:$A$299,'C Report Grouper'!$D58,'C Report'!T$200:T$299))</f>
        <v>0</v>
      </c>
      <c r="W58" s="104">
        <f>IF($D$4="MAP+ADM Waivers",(SUMIF('C Report'!$A$200:$A$299,'C Report Grouper'!$D58,'C Report'!U$200:U$299)+SUMIF('C Report'!$A$400:$A$496,'C Report Grouper'!$D58,'C Report'!U$400:U$496)),SUMIF('C Report'!$A$200:$A$299,'C Report Grouper'!$D58,'C Report'!U$200:U$299))</f>
        <v>0</v>
      </c>
      <c r="X58" s="104">
        <f>IF($D$4="MAP+ADM Waivers",(SUMIF('C Report'!$A$200:$A$299,'C Report Grouper'!$D58,'C Report'!V$200:V$299)+SUMIF('C Report'!$A$400:$A$496,'C Report Grouper'!$D58,'C Report'!V$400:V$496)),SUMIF('C Report'!$A$200:$A$299,'C Report Grouper'!$D58,'C Report'!V$200:V$299))</f>
        <v>0</v>
      </c>
      <c r="Y58" s="104">
        <f>IF($D$4="MAP+ADM Waivers",(SUMIF('C Report'!$A$200:$A$299,'C Report Grouper'!$D58,'C Report'!W$200:W$299)+SUMIF('C Report'!$A$400:$A$496,'C Report Grouper'!$D58,'C Report'!W$400:W$496)),SUMIF('C Report'!$A$200:$A$299,'C Report Grouper'!$D58,'C Report'!W$200:W$299))</f>
        <v>0</v>
      </c>
      <c r="Z58" s="104">
        <f>IF($D$4="MAP+ADM Waivers",(SUMIF('C Report'!$A$200:$A$299,'C Report Grouper'!$D58,'C Report'!X$200:X$299)+SUMIF('C Report'!$A$400:$A$496,'C Report Grouper'!$D58,'C Report'!X$400:X$496)),SUMIF('C Report'!$A$200:$A$299,'C Report Grouper'!$D58,'C Report'!X$200:X$299))</f>
        <v>0</v>
      </c>
      <c r="AA58" s="104">
        <f>IF($D$4="MAP+ADM Waivers",(SUMIF('C Report'!$A$200:$A$299,'C Report Grouper'!$D58,'C Report'!Y$200:Y$299)+SUMIF('C Report'!$A$400:$A$496,'C Report Grouper'!$D58,'C Report'!Y$400:Y$496)),SUMIF('C Report'!$A$200:$A$299,'C Report Grouper'!$D58,'C Report'!Y$200:Y$299))</f>
        <v>0</v>
      </c>
      <c r="AB58" s="104">
        <f>IF($D$4="MAP+ADM Waivers",(SUMIF('C Report'!$A$200:$A$299,'C Report Grouper'!$D58,'C Report'!Z$200:Z$299)+SUMIF('C Report'!$A$400:$A$496,'C Report Grouper'!$D58,'C Report'!Z$400:Z$496)),SUMIF('C Report'!$A$200:$A$299,'C Report Grouper'!$D58,'C Report'!Z$200:Z$299))</f>
        <v>0</v>
      </c>
      <c r="AC58" s="104">
        <f>IF($D$4="MAP+ADM Waivers",(SUMIF('C Report'!$A$200:$A$299,'C Report Grouper'!$D58,'C Report'!AA$200:AA$299)+SUMIF('C Report'!$A$400:$A$496,'C Report Grouper'!$D58,'C Report'!AA$400:AA$496)),SUMIF('C Report'!$A$200:$A$299,'C Report Grouper'!$D58,'C Report'!AA$200:AA$299))</f>
        <v>0</v>
      </c>
      <c r="AD58" s="104">
        <f>IF($D$4="MAP+ADM Waivers",(SUMIF('C Report'!$A$200:$A$299,'C Report Grouper'!$D58,'C Report'!AB$200:AB$299)+SUMIF('C Report'!$A$400:$A$496,'C Report Grouper'!$D58,'C Report'!AB$400:AB$496)),SUMIF('C Report'!$A$200:$A$299,'C Report Grouper'!$D58,'C Report'!AB$200:AB$299))</f>
        <v>0</v>
      </c>
      <c r="AE58" s="104">
        <f>IF($D$4="MAP+ADM Waivers",(SUMIF('C Report'!$A$200:$A$299,'C Report Grouper'!$D58,'C Report'!AC$200:AC$299)+SUMIF('C Report'!$A$400:$A$496,'C Report Grouper'!$D58,'C Report'!AC$400:AC$496)),SUMIF('C Report'!$A$200:$A$299,'C Report Grouper'!$D58,'C Report'!AC$200:AC$299))</f>
        <v>0</v>
      </c>
      <c r="AF58" s="104">
        <f>IF($D$4="MAP+ADM Waivers",(SUMIF('C Report'!$A$200:$A$299,'C Report Grouper'!$D58,'C Report'!AD$200:AD$299)+SUMIF('C Report'!$A$400:$A$496,'C Report Grouper'!$D58,'C Report'!AD$400:AD$496)),SUMIF('C Report'!$A$200:$A$299,'C Report Grouper'!$D58,'C Report'!AD$200:AD$299))</f>
        <v>0</v>
      </c>
      <c r="AG58" s="104">
        <f>IF($D$4="MAP+ADM Waivers",(SUMIF('C Report'!$A$200:$A$299,'C Report Grouper'!$D58,'C Report'!AE$200:AE$299)+SUMIF('C Report'!$A$400:$A$496,'C Report Grouper'!$D58,'C Report'!AE$400:AE$496)),SUMIF('C Report'!$A$200:$A$299,'C Report Grouper'!$D58,'C Report'!AE$200:AE$299))</f>
        <v>0</v>
      </c>
      <c r="AH58" s="105">
        <f>IF($D$4="MAP+ADM Waivers",(SUMIF('C Report'!$A$200:$A$299,'C Report Grouper'!$D58,'C Report'!AF$200:AF$299)+SUMIF('C Report'!$A$400:$A$496,'C Report Grouper'!$D58,'C Report'!AF$400:AF$496)),SUMIF('C Report'!$A$200:$A$299,'C Report Grouper'!$D58,'C Report'!AF$200:AF$299))</f>
        <v>0</v>
      </c>
    </row>
    <row r="59" spans="2:34" hidden="1" x14ac:dyDescent="0.2">
      <c r="B59" s="22" t="str">
        <f>IFERROR(VLOOKUP(C59,'MEG Def'!$A$7:$B$12,2),"")</f>
        <v/>
      </c>
      <c r="C59" s="57"/>
      <c r="D59" s="299"/>
      <c r="E59" s="103">
        <f>IF($D$4="MAP+ADM Waivers",(SUMIF('C Report'!$A$200:$A$299,'C Report Grouper'!$D59,'C Report'!C$200:C$299)+SUMIF('C Report'!$A$400:$A$496,'C Report Grouper'!$D59,'C Report'!C$400:C$496)),SUMIF('C Report'!$A$200:$A$299,'C Report Grouper'!$D59,'C Report'!C$200:C$299))</f>
        <v>0</v>
      </c>
      <c r="F59" s="104">
        <f>IF($D$4="MAP+ADM Waivers",(SUMIF('C Report'!$A$200:$A$299,'C Report Grouper'!$D59,'C Report'!D$200:D$299)+SUMIF('C Report'!$A$400:$A$496,'C Report Grouper'!$D59,'C Report'!D$400:D$496)),SUMIF('C Report'!$A$200:$A$299,'C Report Grouper'!$D59,'C Report'!D$200:D$299))</f>
        <v>0</v>
      </c>
      <c r="G59" s="104">
        <f>IF($D$4="MAP+ADM Waivers",(SUMIF('C Report'!$A$200:$A$299,'C Report Grouper'!$D59,'C Report'!E$200:E$299)+SUMIF('C Report'!$A$400:$A$496,'C Report Grouper'!$D59,'C Report'!E$400:E$496)),SUMIF('C Report'!$A$200:$A$299,'C Report Grouper'!$D59,'C Report'!E$200:E$299))</f>
        <v>0</v>
      </c>
      <c r="H59" s="104">
        <f>IF($D$4="MAP+ADM Waivers",(SUMIF('C Report'!$A$200:$A$299,'C Report Grouper'!$D59,'C Report'!F$200:F$299)+SUMIF('C Report'!$A$400:$A$496,'C Report Grouper'!$D59,'C Report'!F$400:F$496)),SUMIF('C Report'!$A$200:$A$299,'C Report Grouper'!$D59,'C Report'!F$200:F$299))</f>
        <v>0</v>
      </c>
      <c r="I59" s="104">
        <f>IF($D$4="MAP+ADM Waivers",(SUMIF('C Report'!$A$200:$A$299,'C Report Grouper'!$D59,'C Report'!G$200:G$299)+SUMIF('C Report'!$A$400:$A$496,'C Report Grouper'!$D59,'C Report'!G$400:G$496)),SUMIF('C Report'!$A$200:$A$299,'C Report Grouper'!$D59,'C Report'!G$200:G$299))</f>
        <v>0</v>
      </c>
      <c r="J59" s="104">
        <f>IF($D$4="MAP+ADM Waivers",(SUMIF('C Report'!$A$200:$A$299,'C Report Grouper'!$D59,'C Report'!H$200:H$299)+SUMIF('C Report'!$A$400:$A$496,'C Report Grouper'!$D59,'C Report'!H$400:H$496)),SUMIF('C Report'!$A$200:$A$299,'C Report Grouper'!$D59,'C Report'!H$200:H$299))</f>
        <v>0</v>
      </c>
      <c r="K59" s="104">
        <f>IF($D$4="MAP+ADM Waivers",(SUMIF('C Report'!$A$200:$A$299,'C Report Grouper'!$D59,'C Report'!I$200:I$299)+SUMIF('C Report'!$A$400:$A$496,'C Report Grouper'!$D59,'C Report'!I$400:I$496)),SUMIF('C Report'!$A$200:$A$299,'C Report Grouper'!$D59,'C Report'!I$200:I$299))</f>
        <v>0</v>
      </c>
      <c r="L59" s="104">
        <f>IF($D$4="MAP+ADM Waivers",(SUMIF('C Report'!$A$200:$A$299,'C Report Grouper'!$D59,'C Report'!J$200:J$299)+SUMIF('C Report'!$A$400:$A$496,'C Report Grouper'!$D59,'C Report'!J$400:J$496)),SUMIF('C Report'!$A$200:$A$299,'C Report Grouper'!$D59,'C Report'!J$200:J$299))</f>
        <v>0</v>
      </c>
      <c r="M59" s="104">
        <f>IF($D$4="MAP+ADM Waivers",(SUMIF('C Report'!$A$200:$A$299,'C Report Grouper'!$D59,'C Report'!K$200:K$299)+SUMIF('C Report'!$A$400:$A$496,'C Report Grouper'!$D59,'C Report'!K$400:K$496)),SUMIF('C Report'!$A$200:$A$299,'C Report Grouper'!$D59,'C Report'!K$200:K$299))</f>
        <v>0</v>
      </c>
      <c r="N59" s="104">
        <f>IF($D$4="MAP+ADM Waivers",(SUMIF('C Report'!$A$200:$A$299,'C Report Grouper'!$D59,'C Report'!L$200:L$299)+SUMIF('C Report'!$A$400:$A$496,'C Report Grouper'!$D59,'C Report'!L$400:L$496)),SUMIF('C Report'!$A$200:$A$299,'C Report Grouper'!$D59,'C Report'!L$200:L$299))</f>
        <v>0</v>
      </c>
      <c r="O59" s="104">
        <f>IF($D$4="MAP+ADM Waivers",(SUMIF('C Report'!$A$200:$A$299,'C Report Grouper'!$D59,'C Report'!M$200:M$299)+SUMIF('C Report'!$A$400:$A$496,'C Report Grouper'!$D59,'C Report'!M$400:M$496)),SUMIF('C Report'!$A$200:$A$299,'C Report Grouper'!$D59,'C Report'!M$200:M$299))</f>
        <v>0</v>
      </c>
      <c r="P59" s="104">
        <f>IF($D$4="MAP+ADM Waivers",(SUMIF('C Report'!$A$200:$A$299,'C Report Grouper'!$D59,'C Report'!N$200:N$299)+SUMIF('C Report'!$A$400:$A$496,'C Report Grouper'!$D59,'C Report'!N$400:N$496)),SUMIF('C Report'!$A$200:$A$299,'C Report Grouper'!$D59,'C Report'!N$200:N$299))</f>
        <v>0</v>
      </c>
      <c r="Q59" s="104">
        <f>IF($D$4="MAP+ADM Waivers",(SUMIF('C Report'!$A$200:$A$299,'C Report Grouper'!$D59,'C Report'!O$200:O$299)+SUMIF('C Report'!$A$400:$A$496,'C Report Grouper'!$D59,'C Report'!O$400:O$496)),SUMIF('C Report'!$A$200:$A$299,'C Report Grouper'!$D59,'C Report'!O$200:O$299))</f>
        <v>0</v>
      </c>
      <c r="R59" s="104">
        <f>IF($D$4="MAP+ADM Waivers",(SUMIF('C Report'!$A$200:$A$299,'C Report Grouper'!$D59,'C Report'!P$200:P$299)+SUMIF('C Report'!$A$400:$A$496,'C Report Grouper'!$D59,'C Report'!P$400:P$496)),SUMIF('C Report'!$A$200:$A$299,'C Report Grouper'!$D59,'C Report'!P$200:P$299))</f>
        <v>0</v>
      </c>
      <c r="S59" s="104">
        <f>IF($D$4="MAP+ADM Waivers",(SUMIF('C Report'!$A$200:$A$299,'C Report Grouper'!$D59,'C Report'!Q$200:Q$299)+SUMIF('C Report'!$A$400:$A$496,'C Report Grouper'!$D59,'C Report'!Q$400:Q$496)),SUMIF('C Report'!$A$200:$A$299,'C Report Grouper'!$D59,'C Report'!Q$200:Q$299))</f>
        <v>0</v>
      </c>
      <c r="T59" s="104">
        <f>IF($D$4="MAP+ADM Waivers",(SUMIF('C Report'!$A$200:$A$299,'C Report Grouper'!$D59,'C Report'!R$200:R$299)+SUMIF('C Report'!$A$400:$A$496,'C Report Grouper'!$D59,'C Report'!R$400:R$496)),SUMIF('C Report'!$A$200:$A$299,'C Report Grouper'!$D59,'C Report'!R$200:R$299))</f>
        <v>0</v>
      </c>
      <c r="U59" s="104">
        <f>IF($D$4="MAP+ADM Waivers",(SUMIF('C Report'!$A$200:$A$299,'C Report Grouper'!$D59,'C Report'!S$200:S$299)+SUMIF('C Report'!$A$400:$A$496,'C Report Grouper'!$D59,'C Report'!S$400:S$496)),SUMIF('C Report'!$A$200:$A$299,'C Report Grouper'!$D59,'C Report'!S$200:S$299))</f>
        <v>0</v>
      </c>
      <c r="V59" s="104">
        <f>IF($D$4="MAP+ADM Waivers",(SUMIF('C Report'!$A$200:$A$299,'C Report Grouper'!$D59,'C Report'!T$200:T$299)+SUMIF('C Report'!$A$400:$A$496,'C Report Grouper'!$D59,'C Report'!T$400:T$496)),SUMIF('C Report'!$A$200:$A$299,'C Report Grouper'!$D59,'C Report'!T$200:T$299))</f>
        <v>0</v>
      </c>
      <c r="W59" s="104">
        <f>IF($D$4="MAP+ADM Waivers",(SUMIF('C Report'!$A$200:$A$299,'C Report Grouper'!$D59,'C Report'!U$200:U$299)+SUMIF('C Report'!$A$400:$A$496,'C Report Grouper'!$D59,'C Report'!U$400:U$496)),SUMIF('C Report'!$A$200:$A$299,'C Report Grouper'!$D59,'C Report'!U$200:U$299))</f>
        <v>0</v>
      </c>
      <c r="X59" s="104">
        <f>IF($D$4="MAP+ADM Waivers",(SUMIF('C Report'!$A$200:$A$299,'C Report Grouper'!$D59,'C Report'!V$200:V$299)+SUMIF('C Report'!$A$400:$A$496,'C Report Grouper'!$D59,'C Report'!V$400:V$496)),SUMIF('C Report'!$A$200:$A$299,'C Report Grouper'!$D59,'C Report'!V$200:V$299))</f>
        <v>0</v>
      </c>
      <c r="Y59" s="104">
        <f>IF($D$4="MAP+ADM Waivers",(SUMIF('C Report'!$A$200:$A$299,'C Report Grouper'!$D59,'C Report'!W$200:W$299)+SUMIF('C Report'!$A$400:$A$496,'C Report Grouper'!$D59,'C Report'!W$400:W$496)),SUMIF('C Report'!$A$200:$A$299,'C Report Grouper'!$D59,'C Report'!W$200:W$299))</f>
        <v>0</v>
      </c>
      <c r="Z59" s="104">
        <f>IF($D$4="MAP+ADM Waivers",(SUMIF('C Report'!$A$200:$A$299,'C Report Grouper'!$D59,'C Report'!X$200:X$299)+SUMIF('C Report'!$A$400:$A$496,'C Report Grouper'!$D59,'C Report'!X$400:X$496)),SUMIF('C Report'!$A$200:$A$299,'C Report Grouper'!$D59,'C Report'!X$200:X$299))</f>
        <v>0</v>
      </c>
      <c r="AA59" s="104">
        <f>IF($D$4="MAP+ADM Waivers",(SUMIF('C Report'!$A$200:$A$299,'C Report Grouper'!$D59,'C Report'!Y$200:Y$299)+SUMIF('C Report'!$A$400:$A$496,'C Report Grouper'!$D59,'C Report'!Y$400:Y$496)),SUMIF('C Report'!$A$200:$A$299,'C Report Grouper'!$D59,'C Report'!Y$200:Y$299))</f>
        <v>0</v>
      </c>
      <c r="AB59" s="104">
        <f>IF($D$4="MAP+ADM Waivers",(SUMIF('C Report'!$A$200:$A$299,'C Report Grouper'!$D59,'C Report'!Z$200:Z$299)+SUMIF('C Report'!$A$400:$A$496,'C Report Grouper'!$D59,'C Report'!Z$400:Z$496)),SUMIF('C Report'!$A$200:$A$299,'C Report Grouper'!$D59,'C Report'!Z$200:Z$299))</f>
        <v>0</v>
      </c>
      <c r="AC59" s="104">
        <f>IF($D$4="MAP+ADM Waivers",(SUMIF('C Report'!$A$200:$A$299,'C Report Grouper'!$D59,'C Report'!AA$200:AA$299)+SUMIF('C Report'!$A$400:$A$496,'C Report Grouper'!$D59,'C Report'!AA$400:AA$496)),SUMIF('C Report'!$A$200:$A$299,'C Report Grouper'!$D59,'C Report'!AA$200:AA$299))</f>
        <v>0</v>
      </c>
      <c r="AD59" s="104">
        <f>IF($D$4="MAP+ADM Waivers",(SUMIF('C Report'!$A$200:$A$299,'C Report Grouper'!$D59,'C Report'!AB$200:AB$299)+SUMIF('C Report'!$A$400:$A$496,'C Report Grouper'!$D59,'C Report'!AB$400:AB$496)),SUMIF('C Report'!$A$200:$A$299,'C Report Grouper'!$D59,'C Report'!AB$200:AB$299))</f>
        <v>0</v>
      </c>
      <c r="AE59" s="104">
        <f>IF($D$4="MAP+ADM Waivers",(SUMIF('C Report'!$A$200:$A$299,'C Report Grouper'!$D59,'C Report'!AC$200:AC$299)+SUMIF('C Report'!$A$400:$A$496,'C Report Grouper'!$D59,'C Report'!AC$400:AC$496)),SUMIF('C Report'!$A$200:$A$299,'C Report Grouper'!$D59,'C Report'!AC$200:AC$299))</f>
        <v>0</v>
      </c>
      <c r="AF59" s="104">
        <f>IF($D$4="MAP+ADM Waivers",(SUMIF('C Report'!$A$200:$A$299,'C Report Grouper'!$D59,'C Report'!AD$200:AD$299)+SUMIF('C Report'!$A$400:$A$496,'C Report Grouper'!$D59,'C Report'!AD$400:AD$496)),SUMIF('C Report'!$A$200:$A$299,'C Report Grouper'!$D59,'C Report'!AD$200:AD$299))</f>
        <v>0</v>
      </c>
      <c r="AG59" s="104">
        <f>IF($D$4="MAP+ADM Waivers",(SUMIF('C Report'!$A$200:$A$299,'C Report Grouper'!$D59,'C Report'!AE$200:AE$299)+SUMIF('C Report'!$A$400:$A$496,'C Report Grouper'!$D59,'C Report'!AE$400:AE$496)),SUMIF('C Report'!$A$200:$A$299,'C Report Grouper'!$D59,'C Report'!AE$200:AE$299))</f>
        <v>0</v>
      </c>
      <c r="AH59" s="105">
        <f>IF($D$4="MAP+ADM Waivers",(SUMIF('C Report'!$A$200:$A$299,'C Report Grouper'!$D59,'C Report'!AF$200:AF$299)+SUMIF('C Report'!$A$400:$A$496,'C Report Grouper'!$D59,'C Report'!AF$400:AF$496)),SUMIF('C Report'!$A$200:$A$299,'C Report Grouper'!$D59,'C Report'!AF$200:AF$299))</f>
        <v>0</v>
      </c>
    </row>
    <row r="60" spans="2:34" hidden="1" x14ac:dyDescent="0.2">
      <c r="B60" s="22" t="str">
        <f>IFERROR(VLOOKUP(C60,'MEG Def'!$A$7:$B$12,2),"")</f>
        <v/>
      </c>
      <c r="C60" s="57"/>
      <c r="D60" s="299"/>
      <c r="E60" s="103">
        <f>IF($D$4="MAP+ADM Waivers",(SUMIF('C Report'!$A$200:$A$299,'C Report Grouper'!$D60,'C Report'!C$200:C$299)+SUMIF('C Report'!$A$400:$A$496,'C Report Grouper'!$D60,'C Report'!C$400:C$496)),SUMIF('C Report'!$A$200:$A$299,'C Report Grouper'!$D60,'C Report'!C$200:C$299))</f>
        <v>0</v>
      </c>
      <c r="F60" s="104">
        <f>IF($D$4="MAP+ADM Waivers",(SUMIF('C Report'!$A$200:$A$299,'C Report Grouper'!$D60,'C Report'!D$200:D$299)+SUMIF('C Report'!$A$400:$A$496,'C Report Grouper'!$D60,'C Report'!D$400:D$496)),SUMIF('C Report'!$A$200:$A$299,'C Report Grouper'!$D60,'C Report'!D$200:D$299))</f>
        <v>0</v>
      </c>
      <c r="G60" s="104">
        <f>IF($D$4="MAP+ADM Waivers",(SUMIF('C Report'!$A$200:$A$299,'C Report Grouper'!$D60,'C Report'!E$200:E$299)+SUMIF('C Report'!$A$400:$A$496,'C Report Grouper'!$D60,'C Report'!E$400:E$496)),SUMIF('C Report'!$A$200:$A$299,'C Report Grouper'!$D60,'C Report'!E$200:E$299))</f>
        <v>0</v>
      </c>
      <c r="H60" s="104">
        <f>IF($D$4="MAP+ADM Waivers",(SUMIF('C Report'!$A$200:$A$299,'C Report Grouper'!$D60,'C Report'!F$200:F$299)+SUMIF('C Report'!$A$400:$A$496,'C Report Grouper'!$D60,'C Report'!F$400:F$496)),SUMIF('C Report'!$A$200:$A$299,'C Report Grouper'!$D60,'C Report'!F$200:F$299))</f>
        <v>0</v>
      </c>
      <c r="I60" s="104">
        <f>IF($D$4="MAP+ADM Waivers",(SUMIF('C Report'!$A$200:$A$299,'C Report Grouper'!$D60,'C Report'!G$200:G$299)+SUMIF('C Report'!$A$400:$A$496,'C Report Grouper'!$D60,'C Report'!G$400:G$496)),SUMIF('C Report'!$A$200:$A$299,'C Report Grouper'!$D60,'C Report'!G$200:G$299))</f>
        <v>0</v>
      </c>
      <c r="J60" s="104">
        <f>IF($D$4="MAP+ADM Waivers",(SUMIF('C Report'!$A$200:$A$299,'C Report Grouper'!$D60,'C Report'!H$200:H$299)+SUMIF('C Report'!$A$400:$A$496,'C Report Grouper'!$D60,'C Report'!H$400:H$496)),SUMIF('C Report'!$A$200:$A$299,'C Report Grouper'!$D60,'C Report'!H$200:H$299))</f>
        <v>0</v>
      </c>
      <c r="K60" s="104">
        <f>IF($D$4="MAP+ADM Waivers",(SUMIF('C Report'!$A$200:$A$299,'C Report Grouper'!$D60,'C Report'!I$200:I$299)+SUMIF('C Report'!$A$400:$A$496,'C Report Grouper'!$D60,'C Report'!I$400:I$496)),SUMIF('C Report'!$A$200:$A$299,'C Report Grouper'!$D60,'C Report'!I$200:I$299))</f>
        <v>0</v>
      </c>
      <c r="L60" s="104">
        <f>IF($D$4="MAP+ADM Waivers",(SUMIF('C Report'!$A$200:$A$299,'C Report Grouper'!$D60,'C Report'!J$200:J$299)+SUMIF('C Report'!$A$400:$A$496,'C Report Grouper'!$D60,'C Report'!J$400:J$496)),SUMIF('C Report'!$A$200:$A$299,'C Report Grouper'!$D60,'C Report'!J$200:J$299))</f>
        <v>0</v>
      </c>
      <c r="M60" s="104">
        <f>IF($D$4="MAP+ADM Waivers",(SUMIF('C Report'!$A$200:$A$299,'C Report Grouper'!$D60,'C Report'!K$200:K$299)+SUMIF('C Report'!$A$400:$A$496,'C Report Grouper'!$D60,'C Report'!K$400:K$496)),SUMIF('C Report'!$A$200:$A$299,'C Report Grouper'!$D60,'C Report'!K$200:K$299))</f>
        <v>0</v>
      </c>
      <c r="N60" s="104">
        <f>IF($D$4="MAP+ADM Waivers",(SUMIF('C Report'!$A$200:$A$299,'C Report Grouper'!$D60,'C Report'!L$200:L$299)+SUMIF('C Report'!$A$400:$A$496,'C Report Grouper'!$D60,'C Report'!L$400:L$496)),SUMIF('C Report'!$A$200:$A$299,'C Report Grouper'!$D60,'C Report'!L$200:L$299))</f>
        <v>0</v>
      </c>
      <c r="O60" s="104">
        <f>IF($D$4="MAP+ADM Waivers",(SUMIF('C Report'!$A$200:$A$299,'C Report Grouper'!$D60,'C Report'!M$200:M$299)+SUMIF('C Report'!$A$400:$A$496,'C Report Grouper'!$D60,'C Report'!M$400:M$496)),SUMIF('C Report'!$A$200:$A$299,'C Report Grouper'!$D60,'C Report'!M$200:M$299))</f>
        <v>0</v>
      </c>
      <c r="P60" s="104">
        <f>IF($D$4="MAP+ADM Waivers",(SUMIF('C Report'!$A$200:$A$299,'C Report Grouper'!$D60,'C Report'!N$200:N$299)+SUMIF('C Report'!$A$400:$A$496,'C Report Grouper'!$D60,'C Report'!N$400:N$496)),SUMIF('C Report'!$A$200:$A$299,'C Report Grouper'!$D60,'C Report'!N$200:N$299))</f>
        <v>0</v>
      </c>
      <c r="Q60" s="104">
        <f>IF($D$4="MAP+ADM Waivers",(SUMIF('C Report'!$A$200:$A$299,'C Report Grouper'!$D60,'C Report'!O$200:O$299)+SUMIF('C Report'!$A$400:$A$496,'C Report Grouper'!$D60,'C Report'!O$400:O$496)),SUMIF('C Report'!$A$200:$A$299,'C Report Grouper'!$D60,'C Report'!O$200:O$299))</f>
        <v>0</v>
      </c>
      <c r="R60" s="104">
        <f>IF($D$4="MAP+ADM Waivers",(SUMIF('C Report'!$A$200:$A$299,'C Report Grouper'!$D60,'C Report'!P$200:P$299)+SUMIF('C Report'!$A$400:$A$496,'C Report Grouper'!$D60,'C Report'!P$400:P$496)),SUMIF('C Report'!$A$200:$A$299,'C Report Grouper'!$D60,'C Report'!P$200:P$299))</f>
        <v>0</v>
      </c>
      <c r="S60" s="104">
        <f>IF($D$4="MAP+ADM Waivers",(SUMIF('C Report'!$A$200:$A$299,'C Report Grouper'!$D60,'C Report'!Q$200:Q$299)+SUMIF('C Report'!$A$400:$A$496,'C Report Grouper'!$D60,'C Report'!Q$400:Q$496)),SUMIF('C Report'!$A$200:$A$299,'C Report Grouper'!$D60,'C Report'!Q$200:Q$299))</f>
        <v>0</v>
      </c>
      <c r="T60" s="104">
        <f>IF($D$4="MAP+ADM Waivers",(SUMIF('C Report'!$A$200:$A$299,'C Report Grouper'!$D60,'C Report'!R$200:R$299)+SUMIF('C Report'!$A$400:$A$496,'C Report Grouper'!$D60,'C Report'!R$400:R$496)),SUMIF('C Report'!$A$200:$A$299,'C Report Grouper'!$D60,'C Report'!R$200:R$299))</f>
        <v>0</v>
      </c>
      <c r="U60" s="104">
        <f>IF($D$4="MAP+ADM Waivers",(SUMIF('C Report'!$A$200:$A$299,'C Report Grouper'!$D60,'C Report'!S$200:S$299)+SUMIF('C Report'!$A$400:$A$496,'C Report Grouper'!$D60,'C Report'!S$400:S$496)),SUMIF('C Report'!$A$200:$A$299,'C Report Grouper'!$D60,'C Report'!S$200:S$299))</f>
        <v>0</v>
      </c>
      <c r="V60" s="104">
        <f>IF($D$4="MAP+ADM Waivers",(SUMIF('C Report'!$A$200:$A$299,'C Report Grouper'!$D60,'C Report'!T$200:T$299)+SUMIF('C Report'!$A$400:$A$496,'C Report Grouper'!$D60,'C Report'!T$400:T$496)),SUMIF('C Report'!$A$200:$A$299,'C Report Grouper'!$D60,'C Report'!T$200:T$299))</f>
        <v>0</v>
      </c>
      <c r="W60" s="104">
        <f>IF($D$4="MAP+ADM Waivers",(SUMIF('C Report'!$A$200:$A$299,'C Report Grouper'!$D60,'C Report'!U$200:U$299)+SUMIF('C Report'!$A$400:$A$496,'C Report Grouper'!$D60,'C Report'!U$400:U$496)),SUMIF('C Report'!$A$200:$A$299,'C Report Grouper'!$D60,'C Report'!U$200:U$299))</f>
        <v>0</v>
      </c>
      <c r="X60" s="104">
        <f>IF($D$4="MAP+ADM Waivers",(SUMIF('C Report'!$A$200:$A$299,'C Report Grouper'!$D60,'C Report'!V$200:V$299)+SUMIF('C Report'!$A$400:$A$496,'C Report Grouper'!$D60,'C Report'!V$400:V$496)),SUMIF('C Report'!$A$200:$A$299,'C Report Grouper'!$D60,'C Report'!V$200:V$299))</f>
        <v>0</v>
      </c>
      <c r="Y60" s="104">
        <f>IF($D$4="MAP+ADM Waivers",(SUMIF('C Report'!$A$200:$A$299,'C Report Grouper'!$D60,'C Report'!W$200:W$299)+SUMIF('C Report'!$A$400:$A$496,'C Report Grouper'!$D60,'C Report'!W$400:W$496)),SUMIF('C Report'!$A$200:$A$299,'C Report Grouper'!$D60,'C Report'!W$200:W$299))</f>
        <v>0</v>
      </c>
      <c r="Z60" s="104">
        <f>IF($D$4="MAP+ADM Waivers",(SUMIF('C Report'!$A$200:$A$299,'C Report Grouper'!$D60,'C Report'!X$200:X$299)+SUMIF('C Report'!$A$400:$A$496,'C Report Grouper'!$D60,'C Report'!X$400:X$496)),SUMIF('C Report'!$A$200:$A$299,'C Report Grouper'!$D60,'C Report'!X$200:X$299))</f>
        <v>0</v>
      </c>
      <c r="AA60" s="104">
        <f>IF($D$4="MAP+ADM Waivers",(SUMIF('C Report'!$A$200:$A$299,'C Report Grouper'!$D60,'C Report'!Y$200:Y$299)+SUMIF('C Report'!$A$400:$A$496,'C Report Grouper'!$D60,'C Report'!Y$400:Y$496)),SUMIF('C Report'!$A$200:$A$299,'C Report Grouper'!$D60,'C Report'!Y$200:Y$299))</f>
        <v>0</v>
      </c>
      <c r="AB60" s="104">
        <f>IF($D$4="MAP+ADM Waivers",(SUMIF('C Report'!$A$200:$A$299,'C Report Grouper'!$D60,'C Report'!Z$200:Z$299)+SUMIF('C Report'!$A$400:$A$496,'C Report Grouper'!$D60,'C Report'!Z$400:Z$496)),SUMIF('C Report'!$A$200:$A$299,'C Report Grouper'!$D60,'C Report'!Z$200:Z$299))</f>
        <v>0</v>
      </c>
      <c r="AC60" s="104">
        <f>IF($D$4="MAP+ADM Waivers",(SUMIF('C Report'!$A$200:$A$299,'C Report Grouper'!$D60,'C Report'!AA$200:AA$299)+SUMIF('C Report'!$A$400:$A$496,'C Report Grouper'!$D60,'C Report'!AA$400:AA$496)),SUMIF('C Report'!$A$200:$A$299,'C Report Grouper'!$D60,'C Report'!AA$200:AA$299))</f>
        <v>0</v>
      </c>
      <c r="AD60" s="104">
        <f>IF($D$4="MAP+ADM Waivers",(SUMIF('C Report'!$A$200:$A$299,'C Report Grouper'!$D60,'C Report'!AB$200:AB$299)+SUMIF('C Report'!$A$400:$A$496,'C Report Grouper'!$D60,'C Report'!AB$400:AB$496)),SUMIF('C Report'!$A$200:$A$299,'C Report Grouper'!$D60,'C Report'!AB$200:AB$299))</f>
        <v>0</v>
      </c>
      <c r="AE60" s="104">
        <f>IF($D$4="MAP+ADM Waivers",(SUMIF('C Report'!$A$200:$A$299,'C Report Grouper'!$D60,'C Report'!AC$200:AC$299)+SUMIF('C Report'!$A$400:$A$496,'C Report Grouper'!$D60,'C Report'!AC$400:AC$496)),SUMIF('C Report'!$A$200:$A$299,'C Report Grouper'!$D60,'C Report'!AC$200:AC$299))</f>
        <v>0</v>
      </c>
      <c r="AF60" s="104">
        <f>IF($D$4="MAP+ADM Waivers",(SUMIF('C Report'!$A$200:$A$299,'C Report Grouper'!$D60,'C Report'!AD$200:AD$299)+SUMIF('C Report'!$A$400:$A$496,'C Report Grouper'!$D60,'C Report'!AD$400:AD$496)),SUMIF('C Report'!$A$200:$A$299,'C Report Grouper'!$D60,'C Report'!AD$200:AD$299))</f>
        <v>0</v>
      </c>
      <c r="AG60" s="104">
        <f>IF($D$4="MAP+ADM Waivers",(SUMIF('C Report'!$A$200:$A$299,'C Report Grouper'!$D60,'C Report'!AE$200:AE$299)+SUMIF('C Report'!$A$400:$A$496,'C Report Grouper'!$D60,'C Report'!AE$400:AE$496)),SUMIF('C Report'!$A$200:$A$299,'C Report Grouper'!$D60,'C Report'!AE$200:AE$299))</f>
        <v>0</v>
      </c>
      <c r="AH60" s="105">
        <f>IF($D$4="MAP+ADM Waivers",(SUMIF('C Report'!$A$200:$A$299,'C Report Grouper'!$D60,'C Report'!AF$200:AF$299)+SUMIF('C Report'!$A$400:$A$496,'C Report Grouper'!$D60,'C Report'!AF$400:AF$496)),SUMIF('C Report'!$A$200:$A$299,'C Report Grouper'!$D60,'C Report'!AF$200:AF$299))</f>
        <v>0</v>
      </c>
    </row>
    <row r="61" spans="2:34" hidden="1" x14ac:dyDescent="0.2">
      <c r="B61" s="22" t="str">
        <f>IFERROR(VLOOKUP(C61,'MEG Def'!$A$7:$B$12,2),"")</f>
        <v/>
      </c>
      <c r="C61" s="57"/>
      <c r="D61" s="299"/>
      <c r="E61" s="103">
        <f>IF($D$4="MAP+ADM Waivers",(SUMIF('C Report'!$A$200:$A$299,'C Report Grouper'!$D61,'C Report'!C$200:C$299)+SUMIF('C Report'!$A$400:$A$496,'C Report Grouper'!$D61,'C Report'!C$400:C$496)),SUMIF('C Report'!$A$200:$A$299,'C Report Grouper'!$D61,'C Report'!C$200:C$299))</f>
        <v>0</v>
      </c>
      <c r="F61" s="104">
        <f>IF($D$4="MAP+ADM Waivers",(SUMIF('C Report'!$A$200:$A$299,'C Report Grouper'!$D61,'C Report'!D$200:D$299)+SUMIF('C Report'!$A$400:$A$496,'C Report Grouper'!$D61,'C Report'!D$400:D$496)),SUMIF('C Report'!$A$200:$A$299,'C Report Grouper'!$D61,'C Report'!D$200:D$299))</f>
        <v>0</v>
      </c>
      <c r="G61" s="104">
        <f>IF($D$4="MAP+ADM Waivers",(SUMIF('C Report'!$A$200:$A$299,'C Report Grouper'!$D61,'C Report'!E$200:E$299)+SUMIF('C Report'!$A$400:$A$496,'C Report Grouper'!$D61,'C Report'!E$400:E$496)),SUMIF('C Report'!$A$200:$A$299,'C Report Grouper'!$D61,'C Report'!E$200:E$299))</f>
        <v>0</v>
      </c>
      <c r="H61" s="104">
        <f>IF($D$4="MAP+ADM Waivers",(SUMIF('C Report'!$A$200:$A$299,'C Report Grouper'!$D61,'C Report'!F$200:F$299)+SUMIF('C Report'!$A$400:$A$496,'C Report Grouper'!$D61,'C Report'!F$400:F$496)),SUMIF('C Report'!$A$200:$A$299,'C Report Grouper'!$D61,'C Report'!F$200:F$299))</f>
        <v>0</v>
      </c>
      <c r="I61" s="104">
        <f>IF($D$4="MAP+ADM Waivers",(SUMIF('C Report'!$A$200:$A$299,'C Report Grouper'!$D61,'C Report'!G$200:G$299)+SUMIF('C Report'!$A$400:$A$496,'C Report Grouper'!$D61,'C Report'!G$400:G$496)),SUMIF('C Report'!$A$200:$A$299,'C Report Grouper'!$D61,'C Report'!G$200:G$299))</f>
        <v>0</v>
      </c>
      <c r="J61" s="104">
        <f>IF($D$4="MAP+ADM Waivers",(SUMIF('C Report'!$A$200:$A$299,'C Report Grouper'!$D61,'C Report'!H$200:H$299)+SUMIF('C Report'!$A$400:$A$496,'C Report Grouper'!$D61,'C Report'!H$400:H$496)),SUMIF('C Report'!$A$200:$A$299,'C Report Grouper'!$D61,'C Report'!H$200:H$299))</f>
        <v>0</v>
      </c>
      <c r="K61" s="104">
        <f>IF($D$4="MAP+ADM Waivers",(SUMIF('C Report'!$A$200:$A$299,'C Report Grouper'!$D61,'C Report'!I$200:I$299)+SUMIF('C Report'!$A$400:$A$496,'C Report Grouper'!$D61,'C Report'!I$400:I$496)),SUMIF('C Report'!$A$200:$A$299,'C Report Grouper'!$D61,'C Report'!I$200:I$299))</f>
        <v>0</v>
      </c>
      <c r="L61" s="104">
        <f>IF($D$4="MAP+ADM Waivers",(SUMIF('C Report'!$A$200:$A$299,'C Report Grouper'!$D61,'C Report'!J$200:J$299)+SUMIF('C Report'!$A$400:$A$496,'C Report Grouper'!$D61,'C Report'!J$400:J$496)),SUMIF('C Report'!$A$200:$A$299,'C Report Grouper'!$D61,'C Report'!J$200:J$299))</f>
        <v>0</v>
      </c>
      <c r="M61" s="104">
        <f>IF($D$4="MAP+ADM Waivers",(SUMIF('C Report'!$A$200:$A$299,'C Report Grouper'!$D61,'C Report'!K$200:K$299)+SUMIF('C Report'!$A$400:$A$496,'C Report Grouper'!$D61,'C Report'!K$400:K$496)),SUMIF('C Report'!$A$200:$A$299,'C Report Grouper'!$D61,'C Report'!K$200:K$299))</f>
        <v>0</v>
      </c>
      <c r="N61" s="104">
        <f>IF($D$4="MAP+ADM Waivers",(SUMIF('C Report'!$A$200:$A$299,'C Report Grouper'!$D61,'C Report'!L$200:L$299)+SUMIF('C Report'!$A$400:$A$496,'C Report Grouper'!$D61,'C Report'!L$400:L$496)),SUMIF('C Report'!$A$200:$A$299,'C Report Grouper'!$D61,'C Report'!L$200:L$299))</f>
        <v>0</v>
      </c>
      <c r="O61" s="104">
        <f>IF($D$4="MAP+ADM Waivers",(SUMIF('C Report'!$A$200:$A$299,'C Report Grouper'!$D61,'C Report'!M$200:M$299)+SUMIF('C Report'!$A$400:$A$496,'C Report Grouper'!$D61,'C Report'!M$400:M$496)),SUMIF('C Report'!$A$200:$A$299,'C Report Grouper'!$D61,'C Report'!M$200:M$299))</f>
        <v>0</v>
      </c>
      <c r="P61" s="104">
        <f>IF($D$4="MAP+ADM Waivers",(SUMIF('C Report'!$A$200:$A$299,'C Report Grouper'!$D61,'C Report'!N$200:N$299)+SUMIF('C Report'!$A$400:$A$496,'C Report Grouper'!$D61,'C Report'!N$400:N$496)),SUMIF('C Report'!$A$200:$A$299,'C Report Grouper'!$D61,'C Report'!N$200:N$299))</f>
        <v>0</v>
      </c>
      <c r="Q61" s="104">
        <f>IF($D$4="MAP+ADM Waivers",(SUMIF('C Report'!$A$200:$A$299,'C Report Grouper'!$D61,'C Report'!O$200:O$299)+SUMIF('C Report'!$A$400:$A$496,'C Report Grouper'!$D61,'C Report'!O$400:O$496)),SUMIF('C Report'!$A$200:$A$299,'C Report Grouper'!$D61,'C Report'!O$200:O$299))</f>
        <v>0</v>
      </c>
      <c r="R61" s="104">
        <f>IF($D$4="MAP+ADM Waivers",(SUMIF('C Report'!$A$200:$A$299,'C Report Grouper'!$D61,'C Report'!P$200:P$299)+SUMIF('C Report'!$A$400:$A$496,'C Report Grouper'!$D61,'C Report'!P$400:P$496)),SUMIF('C Report'!$A$200:$A$299,'C Report Grouper'!$D61,'C Report'!P$200:P$299))</f>
        <v>0</v>
      </c>
      <c r="S61" s="104">
        <f>IF($D$4="MAP+ADM Waivers",(SUMIF('C Report'!$A$200:$A$299,'C Report Grouper'!$D61,'C Report'!Q$200:Q$299)+SUMIF('C Report'!$A$400:$A$496,'C Report Grouper'!$D61,'C Report'!Q$400:Q$496)),SUMIF('C Report'!$A$200:$A$299,'C Report Grouper'!$D61,'C Report'!Q$200:Q$299))</f>
        <v>0</v>
      </c>
      <c r="T61" s="104">
        <f>IF($D$4="MAP+ADM Waivers",(SUMIF('C Report'!$A$200:$A$299,'C Report Grouper'!$D61,'C Report'!R$200:R$299)+SUMIF('C Report'!$A$400:$A$496,'C Report Grouper'!$D61,'C Report'!R$400:R$496)),SUMIF('C Report'!$A$200:$A$299,'C Report Grouper'!$D61,'C Report'!R$200:R$299))</f>
        <v>0</v>
      </c>
      <c r="U61" s="104">
        <f>IF($D$4="MAP+ADM Waivers",(SUMIF('C Report'!$A$200:$A$299,'C Report Grouper'!$D61,'C Report'!S$200:S$299)+SUMIF('C Report'!$A$400:$A$496,'C Report Grouper'!$D61,'C Report'!S$400:S$496)),SUMIF('C Report'!$A$200:$A$299,'C Report Grouper'!$D61,'C Report'!S$200:S$299))</f>
        <v>0</v>
      </c>
      <c r="V61" s="104">
        <f>IF($D$4="MAP+ADM Waivers",(SUMIF('C Report'!$A$200:$A$299,'C Report Grouper'!$D61,'C Report'!T$200:T$299)+SUMIF('C Report'!$A$400:$A$496,'C Report Grouper'!$D61,'C Report'!T$400:T$496)),SUMIF('C Report'!$A$200:$A$299,'C Report Grouper'!$D61,'C Report'!T$200:T$299))</f>
        <v>0</v>
      </c>
      <c r="W61" s="104">
        <f>IF($D$4="MAP+ADM Waivers",(SUMIF('C Report'!$A$200:$A$299,'C Report Grouper'!$D61,'C Report'!U$200:U$299)+SUMIF('C Report'!$A$400:$A$496,'C Report Grouper'!$D61,'C Report'!U$400:U$496)),SUMIF('C Report'!$A$200:$A$299,'C Report Grouper'!$D61,'C Report'!U$200:U$299))</f>
        <v>0</v>
      </c>
      <c r="X61" s="104">
        <f>IF($D$4="MAP+ADM Waivers",(SUMIF('C Report'!$A$200:$A$299,'C Report Grouper'!$D61,'C Report'!V$200:V$299)+SUMIF('C Report'!$A$400:$A$496,'C Report Grouper'!$D61,'C Report'!V$400:V$496)),SUMIF('C Report'!$A$200:$A$299,'C Report Grouper'!$D61,'C Report'!V$200:V$299))</f>
        <v>0</v>
      </c>
      <c r="Y61" s="104">
        <f>IF($D$4="MAP+ADM Waivers",(SUMIF('C Report'!$A$200:$A$299,'C Report Grouper'!$D61,'C Report'!W$200:W$299)+SUMIF('C Report'!$A$400:$A$496,'C Report Grouper'!$D61,'C Report'!W$400:W$496)),SUMIF('C Report'!$A$200:$A$299,'C Report Grouper'!$D61,'C Report'!W$200:W$299))</f>
        <v>0</v>
      </c>
      <c r="Z61" s="104">
        <f>IF($D$4="MAP+ADM Waivers",(SUMIF('C Report'!$A$200:$A$299,'C Report Grouper'!$D61,'C Report'!X$200:X$299)+SUMIF('C Report'!$A$400:$A$496,'C Report Grouper'!$D61,'C Report'!X$400:X$496)),SUMIF('C Report'!$A$200:$A$299,'C Report Grouper'!$D61,'C Report'!X$200:X$299))</f>
        <v>0</v>
      </c>
      <c r="AA61" s="104">
        <f>IF($D$4="MAP+ADM Waivers",(SUMIF('C Report'!$A$200:$A$299,'C Report Grouper'!$D61,'C Report'!Y$200:Y$299)+SUMIF('C Report'!$A$400:$A$496,'C Report Grouper'!$D61,'C Report'!Y$400:Y$496)),SUMIF('C Report'!$A$200:$A$299,'C Report Grouper'!$D61,'C Report'!Y$200:Y$299))</f>
        <v>0</v>
      </c>
      <c r="AB61" s="104">
        <f>IF($D$4="MAP+ADM Waivers",(SUMIF('C Report'!$A$200:$A$299,'C Report Grouper'!$D61,'C Report'!Z$200:Z$299)+SUMIF('C Report'!$A$400:$A$496,'C Report Grouper'!$D61,'C Report'!Z$400:Z$496)),SUMIF('C Report'!$A$200:$A$299,'C Report Grouper'!$D61,'C Report'!Z$200:Z$299))</f>
        <v>0</v>
      </c>
      <c r="AC61" s="104">
        <f>IF($D$4="MAP+ADM Waivers",(SUMIF('C Report'!$A$200:$A$299,'C Report Grouper'!$D61,'C Report'!AA$200:AA$299)+SUMIF('C Report'!$A$400:$A$496,'C Report Grouper'!$D61,'C Report'!AA$400:AA$496)),SUMIF('C Report'!$A$200:$A$299,'C Report Grouper'!$D61,'C Report'!AA$200:AA$299))</f>
        <v>0</v>
      </c>
      <c r="AD61" s="104">
        <f>IF($D$4="MAP+ADM Waivers",(SUMIF('C Report'!$A$200:$A$299,'C Report Grouper'!$D61,'C Report'!AB$200:AB$299)+SUMIF('C Report'!$A$400:$A$496,'C Report Grouper'!$D61,'C Report'!AB$400:AB$496)),SUMIF('C Report'!$A$200:$A$299,'C Report Grouper'!$D61,'C Report'!AB$200:AB$299))</f>
        <v>0</v>
      </c>
      <c r="AE61" s="104">
        <f>IF($D$4="MAP+ADM Waivers",(SUMIF('C Report'!$A$200:$A$299,'C Report Grouper'!$D61,'C Report'!AC$200:AC$299)+SUMIF('C Report'!$A$400:$A$496,'C Report Grouper'!$D61,'C Report'!AC$400:AC$496)),SUMIF('C Report'!$A$200:$A$299,'C Report Grouper'!$D61,'C Report'!AC$200:AC$299))</f>
        <v>0</v>
      </c>
      <c r="AF61" s="104">
        <f>IF($D$4="MAP+ADM Waivers",(SUMIF('C Report'!$A$200:$A$299,'C Report Grouper'!$D61,'C Report'!AD$200:AD$299)+SUMIF('C Report'!$A$400:$A$496,'C Report Grouper'!$D61,'C Report'!AD$400:AD$496)),SUMIF('C Report'!$A$200:$A$299,'C Report Grouper'!$D61,'C Report'!AD$200:AD$299))</f>
        <v>0</v>
      </c>
      <c r="AG61" s="104">
        <f>IF($D$4="MAP+ADM Waivers",(SUMIF('C Report'!$A$200:$A$299,'C Report Grouper'!$D61,'C Report'!AE$200:AE$299)+SUMIF('C Report'!$A$400:$A$496,'C Report Grouper'!$D61,'C Report'!AE$400:AE$496)),SUMIF('C Report'!$A$200:$A$299,'C Report Grouper'!$D61,'C Report'!AE$200:AE$299))</f>
        <v>0</v>
      </c>
      <c r="AH61" s="105">
        <f>IF($D$4="MAP+ADM Waivers",(SUMIF('C Report'!$A$200:$A$299,'C Report Grouper'!$D61,'C Report'!AF$200:AF$299)+SUMIF('C Report'!$A$400:$A$496,'C Report Grouper'!$D61,'C Report'!AF$400:AF$496)),SUMIF('C Report'!$A$200:$A$299,'C Report Grouper'!$D61,'C Report'!AF$200:AF$299))</f>
        <v>0</v>
      </c>
    </row>
    <row r="62" spans="2:34" hidden="1" x14ac:dyDescent="0.2">
      <c r="B62" s="22" t="str">
        <f>IFERROR(VLOOKUP(C62,'MEG Def'!$A$7:$B$12,2),"")</f>
        <v/>
      </c>
      <c r="C62" s="57"/>
      <c r="D62" s="299"/>
      <c r="E62" s="103">
        <f>IF($D$4="MAP+ADM Waivers",(SUMIF('C Report'!$A$200:$A$299,'C Report Grouper'!$D62,'C Report'!C$200:C$299)+SUMIF('C Report'!$A$400:$A$496,'C Report Grouper'!$D62,'C Report'!C$400:C$496)),SUMIF('C Report'!$A$200:$A$299,'C Report Grouper'!$D62,'C Report'!C$200:C$299))</f>
        <v>0</v>
      </c>
      <c r="F62" s="104">
        <f>IF($D$4="MAP+ADM Waivers",(SUMIF('C Report'!$A$200:$A$299,'C Report Grouper'!$D62,'C Report'!D$200:D$299)+SUMIF('C Report'!$A$400:$A$496,'C Report Grouper'!$D62,'C Report'!D$400:D$496)),SUMIF('C Report'!$A$200:$A$299,'C Report Grouper'!$D62,'C Report'!D$200:D$299))</f>
        <v>0</v>
      </c>
      <c r="G62" s="104">
        <f>IF($D$4="MAP+ADM Waivers",(SUMIF('C Report'!$A$200:$A$299,'C Report Grouper'!$D62,'C Report'!E$200:E$299)+SUMIF('C Report'!$A$400:$A$496,'C Report Grouper'!$D62,'C Report'!E$400:E$496)),SUMIF('C Report'!$A$200:$A$299,'C Report Grouper'!$D62,'C Report'!E$200:E$299))</f>
        <v>0</v>
      </c>
      <c r="H62" s="104">
        <f>IF($D$4="MAP+ADM Waivers",(SUMIF('C Report'!$A$200:$A$299,'C Report Grouper'!$D62,'C Report'!F$200:F$299)+SUMIF('C Report'!$A$400:$A$496,'C Report Grouper'!$D62,'C Report'!F$400:F$496)),SUMIF('C Report'!$A$200:$A$299,'C Report Grouper'!$D62,'C Report'!F$200:F$299))</f>
        <v>0</v>
      </c>
      <c r="I62" s="104">
        <f>IF($D$4="MAP+ADM Waivers",(SUMIF('C Report'!$A$200:$A$299,'C Report Grouper'!$D62,'C Report'!G$200:G$299)+SUMIF('C Report'!$A$400:$A$496,'C Report Grouper'!$D62,'C Report'!G$400:G$496)),SUMIF('C Report'!$A$200:$A$299,'C Report Grouper'!$D62,'C Report'!G$200:G$299))</f>
        <v>0</v>
      </c>
      <c r="J62" s="104">
        <f>IF($D$4="MAP+ADM Waivers",(SUMIF('C Report'!$A$200:$A$299,'C Report Grouper'!$D62,'C Report'!H$200:H$299)+SUMIF('C Report'!$A$400:$A$496,'C Report Grouper'!$D62,'C Report'!H$400:H$496)),SUMIF('C Report'!$A$200:$A$299,'C Report Grouper'!$D62,'C Report'!H$200:H$299))</f>
        <v>0</v>
      </c>
      <c r="K62" s="104">
        <f>IF($D$4="MAP+ADM Waivers",(SUMIF('C Report'!$A$200:$A$299,'C Report Grouper'!$D62,'C Report'!I$200:I$299)+SUMIF('C Report'!$A$400:$A$496,'C Report Grouper'!$D62,'C Report'!I$400:I$496)),SUMIF('C Report'!$A$200:$A$299,'C Report Grouper'!$D62,'C Report'!I$200:I$299))</f>
        <v>0</v>
      </c>
      <c r="L62" s="104">
        <f>IF($D$4="MAP+ADM Waivers",(SUMIF('C Report'!$A$200:$A$299,'C Report Grouper'!$D62,'C Report'!J$200:J$299)+SUMIF('C Report'!$A$400:$A$496,'C Report Grouper'!$D62,'C Report'!J$400:J$496)),SUMIF('C Report'!$A$200:$A$299,'C Report Grouper'!$D62,'C Report'!J$200:J$299))</f>
        <v>0</v>
      </c>
      <c r="M62" s="104">
        <f>IF($D$4="MAP+ADM Waivers",(SUMIF('C Report'!$A$200:$A$299,'C Report Grouper'!$D62,'C Report'!K$200:K$299)+SUMIF('C Report'!$A$400:$A$496,'C Report Grouper'!$D62,'C Report'!K$400:K$496)),SUMIF('C Report'!$A$200:$A$299,'C Report Grouper'!$D62,'C Report'!K$200:K$299))</f>
        <v>0</v>
      </c>
      <c r="N62" s="104">
        <f>IF($D$4="MAP+ADM Waivers",(SUMIF('C Report'!$A$200:$A$299,'C Report Grouper'!$D62,'C Report'!L$200:L$299)+SUMIF('C Report'!$A$400:$A$496,'C Report Grouper'!$D62,'C Report'!L$400:L$496)),SUMIF('C Report'!$A$200:$A$299,'C Report Grouper'!$D62,'C Report'!L$200:L$299))</f>
        <v>0</v>
      </c>
      <c r="O62" s="104">
        <f>IF($D$4="MAP+ADM Waivers",(SUMIF('C Report'!$A$200:$A$299,'C Report Grouper'!$D62,'C Report'!M$200:M$299)+SUMIF('C Report'!$A$400:$A$496,'C Report Grouper'!$D62,'C Report'!M$400:M$496)),SUMIF('C Report'!$A$200:$A$299,'C Report Grouper'!$D62,'C Report'!M$200:M$299))</f>
        <v>0</v>
      </c>
      <c r="P62" s="104">
        <f>IF($D$4="MAP+ADM Waivers",(SUMIF('C Report'!$A$200:$A$299,'C Report Grouper'!$D62,'C Report'!N$200:N$299)+SUMIF('C Report'!$A$400:$A$496,'C Report Grouper'!$D62,'C Report'!N$400:N$496)),SUMIF('C Report'!$A$200:$A$299,'C Report Grouper'!$D62,'C Report'!N$200:N$299))</f>
        <v>0</v>
      </c>
      <c r="Q62" s="104">
        <f>IF($D$4="MAP+ADM Waivers",(SUMIF('C Report'!$A$200:$A$299,'C Report Grouper'!$D62,'C Report'!O$200:O$299)+SUMIF('C Report'!$A$400:$A$496,'C Report Grouper'!$D62,'C Report'!O$400:O$496)),SUMIF('C Report'!$A$200:$A$299,'C Report Grouper'!$D62,'C Report'!O$200:O$299))</f>
        <v>0</v>
      </c>
      <c r="R62" s="104">
        <f>IF($D$4="MAP+ADM Waivers",(SUMIF('C Report'!$A$200:$A$299,'C Report Grouper'!$D62,'C Report'!P$200:P$299)+SUMIF('C Report'!$A$400:$A$496,'C Report Grouper'!$D62,'C Report'!P$400:P$496)),SUMIF('C Report'!$A$200:$A$299,'C Report Grouper'!$D62,'C Report'!P$200:P$299))</f>
        <v>0</v>
      </c>
      <c r="S62" s="104">
        <f>IF($D$4="MAP+ADM Waivers",(SUMIF('C Report'!$A$200:$A$299,'C Report Grouper'!$D62,'C Report'!Q$200:Q$299)+SUMIF('C Report'!$A$400:$A$496,'C Report Grouper'!$D62,'C Report'!Q$400:Q$496)),SUMIF('C Report'!$A$200:$A$299,'C Report Grouper'!$D62,'C Report'!Q$200:Q$299))</f>
        <v>0</v>
      </c>
      <c r="T62" s="104">
        <f>IF($D$4="MAP+ADM Waivers",(SUMIF('C Report'!$A$200:$A$299,'C Report Grouper'!$D62,'C Report'!R$200:R$299)+SUMIF('C Report'!$A$400:$A$496,'C Report Grouper'!$D62,'C Report'!R$400:R$496)),SUMIF('C Report'!$A$200:$A$299,'C Report Grouper'!$D62,'C Report'!R$200:R$299))</f>
        <v>0</v>
      </c>
      <c r="U62" s="104">
        <f>IF($D$4="MAP+ADM Waivers",(SUMIF('C Report'!$A$200:$A$299,'C Report Grouper'!$D62,'C Report'!S$200:S$299)+SUMIF('C Report'!$A$400:$A$496,'C Report Grouper'!$D62,'C Report'!S$400:S$496)),SUMIF('C Report'!$A$200:$A$299,'C Report Grouper'!$D62,'C Report'!S$200:S$299))</f>
        <v>0</v>
      </c>
      <c r="V62" s="104">
        <f>IF($D$4="MAP+ADM Waivers",(SUMIF('C Report'!$A$200:$A$299,'C Report Grouper'!$D62,'C Report'!T$200:T$299)+SUMIF('C Report'!$A$400:$A$496,'C Report Grouper'!$D62,'C Report'!T$400:T$496)),SUMIF('C Report'!$A$200:$A$299,'C Report Grouper'!$D62,'C Report'!T$200:T$299))</f>
        <v>0</v>
      </c>
      <c r="W62" s="104">
        <f>IF($D$4="MAP+ADM Waivers",(SUMIF('C Report'!$A$200:$A$299,'C Report Grouper'!$D62,'C Report'!U$200:U$299)+SUMIF('C Report'!$A$400:$A$496,'C Report Grouper'!$D62,'C Report'!U$400:U$496)),SUMIF('C Report'!$A$200:$A$299,'C Report Grouper'!$D62,'C Report'!U$200:U$299))</f>
        <v>0</v>
      </c>
      <c r="X62" s="104">
        <f>IF($D$4="MAP+ADM Waivers",(SUMIF('C Report'!$A$200:$A$299,'C Report Grouper'!$D62,'C Report'!V$200:V$299)+SUMIF('C Report'!$A$400:$A$496,'C Report Grouper'!$D62,'C Report'!V$400:V$496)),SUMIF('C Report'!$A$200:$A$299,'C Report Grouper'!$D62,'C Report'!V$200:V$299))</f>
        <v>0</v>
      </c>
      <c r="Y62" s="104">
        <f>IF($D$4="MAP+ADM Waivers",(SUMIF('C Report'!$A$200:$A$299,'C Report Grouper'!$D62,'C Report'!W$200:W$299)+SUMIF('C Report'!$A$400:$A$496,'C Report Grouper'!$D62,'C Report'!W$400:W$496)),SUMIF('C Report'!$A$200:$A$299,'C Report Grouper'!$D62,'C Report'!W$200:W$299))</f>
        <v>0</v>
      </c>
      <c r="Z62" s="104">
        <f>IF($D$4="MAP+ADM Waivers",(SUMIF('C Report'!$A$200:$A$299,'C Report Grouper'!$D62,'C Report'!X$200:X$299)+SUMIF('C Report'!$A$400:$A$496,'C Report Grouper'!$D62,'C Report'!X$400:X$496)),SUMIF('C Report'!$A$200:$A$299,'C Report Grouper'!$D62,'C Report'!X$200:X$299))</f>
        <v>0</v>
      </c>
      <c r="AA62" s="104">
        <f>IF($D$4="MAP+ADM Waivers",(SUMIF('C Report'!$A$200:$A$299,'C Report Grouper'!$D62,'C Report'!Y$200:Y$299)+SUMIF('C Report'!$A$400:$A$496,'C Report Grouper'!$D62,'C Report'!Y$400:Y$496)),SUMIF('C Report'!$A$200:$A$299,'C Report Grouper'!$D62,'C Report'!Y$200:Y$299))</f>
        <v>0</v>
      </c>
      <c r="AB62" s="104">
        <f>IF($D$4="MAP+ADM Waivers",(SUMIF('C Report'!$A$200:$A$299,'C Report Grouper'!$D62,'C Report'!Z$200:Z$299)+SUMIF('C Report'!$A$400:$A$496,'C Report Grouper'!$D62,'C Report'!Z$400:Z$496)),SUMIF('C Report'!$A$200:$A$299,'C Report Grouper'!$D62,'C Report'!Z$200:Z$299))</f>
        <v>0</v>
      </c>
      <c r="AC62" s="104">
        <f>IF($D$4="MAP+ADM Waivers",(SUMIF('C Report'!$A$200:$A$299,'C Report Grouper'!$D62,'C Report'!AA$200:AA$299)+SUMIF('C Report'!$A$400:$A$496,'C Report Grouper'!$D62,'C Report'!AA$400:AA$496)),SUMIF('C Report'!$A$200:$A$299,'C Report Grouper'!$D62,'C Report'!AA$200:AA$299))</f>
        <v>0</v>
      </c>
      <c r="AD62" s="104">
        <f>IF($D$4="MAP+ADM Waivers",(SUMIF('C Report'!$A$200:$A$299,'C Report Grouper'!$D62,'C Report'!AB$200:AB$299)+SUMIF('C Report'!$A$400:$A$496,'C Report Grouper'!$D62,'C Report'!AB$400:AB$496)),SUMIF('C Report'!$A$200:$A$299,'C Report Grouper'!$D62,'C Report'!AB$200:AB$299))</f>
        <v>0</v>
      </c>
      <c r="AE62" s="104">
        <f>IF($D$4="MAP+ADM Waivers",(SUMIF('C Report'!$A$200:$A$299,'C Report Grouper'!$D62,'C Report'!AC$200:AC$299)+SUMIF('C Report'!$A$400:$A$496,'C Report Grouper'!$D62,'C Report'!AC$400:AC$496)),SUMIF('C Report'!$A$200:$A$299,'C Report Grouper'!$D62,'C Report'!AC$200:AC$299))</f>
        <v>0</v>
      </c>
      <c r="AF62" s="104">
        <f>IF($D$4="MAP+ADM Waivers",(SUMIF('C Report'!$A$200:$A$299,'C Report Grouper'!$D62,'C Report'!AD$200:AD$299)+SUMIF('C Report'!$A$400:$A$496,'C Report Grouper'!$D62,'C Report'!AD$400:AD$496)),SUMIF('C Report'!$A$200:$A$299,'C Report Grouper'!$D62,'C Report'!AD$200:AD$299))</f>
        <v>0</v>
      </c>
      <c r="AG62" s="104">
        <f>IF($D$4="MAP+ADM Waivers",(SUMIF('C Report'!$A$200:$A$299,'C Report Grouper'!$D62,'C Report'!AE$200:AE$299)+SUMIF('C Report'!$A$400:$A$496,'C Report Grouper'!$D62,'C Report'!AE$400:AE$496)),SUMIF('C Report'!$A$200:$A$299,'C Report Grouper'!$D62,'C Report'!AE$200:AE$299))</f>
        <v>0</v>
      </c>
      <c r="AH62" s="105">
        <f>IF($D$4="MAP+ADM Waivers",(SUMIF('C Report'!$A$200:$A$299,'C Report Grouper'!$D62,'C Report'!AF$200:AF$299)+SUMIF('C Report'!$A$400:$A$496,'C Report Grouper'!$D62,'C Report'!AF$400:AF$496)),SUMIF('C Report'!$A$200:$A$299,'C Report Grouper'!$D62,'C Report'!AF$200:AF$299))</f>
        <v>0</v>
      </c>
    </row>
    <row r="63" spans="2:34" hidden="1" x14ac:dyDescent="0.2">
      <c r="B63" s="22"/>
      <c r="C63" s="57"/>
      <c r="D63" s="299"/>
      <c r="E63" s="103">
        <f>IF($D$4="MAP+ADM Waivers",(SUMIF('C Report'!$A$200:$A$299,'C Report Grouper'!$D63,'C Report'!C$200:C$299)+SUMIF('C Report'!$A$400:$A$496,'C Report Grouper'!$D63,'C Report'!C$400:C$496)),SUMIF('C Report'!$A$200:$A$299,'C Report Grouper'!$D63,'C Report'!C$200:C$299))</f>
        <v>0</v>
      </c>
      <c r="F63" s="104">
        <f>IF($D$4="MAP+ADM Waivers",(SUMIF('C Report'!$A$200:$A$299,'C Report Grouper'!$D63,'C Report'!D$200:D$299)+SUMIF('C Report'!$A$400:$A$496,'C Report Grouper'!$D63,'C Report'!D$400:D$496)),SUMIF('C Report'!$A$200:$A$299,'C Report Grouper'!$D63,'C Report'!D$200:D$299))</f>
        <v>0</v>
      </c>
      <c r="G63" s="104">
        <f>IF($D$4="MAP+ADM Waivers",(SUMIF('C Report'!$A$200:$A$299,'C Report Grouper'!$D63,'C Report'!E$200:E$299)+SUMIF('C Report'!$A$400:$A$496,'C Report Grouper'!$D63,'C Report'!E$400:E$496)),SUMIF('C Report'!$A$200:$A$299,'C Report Grouper'!$D63,'C Report'!E$200:E$299))</f>
        <v>0</v>
      </c>
      <c r="H63" s="104">
        <f>IF($D$4="MAP+ADM Waivers",(SUMIF('C Report'!$A$200:$A$299,'C Report Grouper'!$D63,'C Report'!F$200:F$299)+SUMIF('C Report'!$A$400:$A$496,'C Report Grouper'!$D63,'C Report'!F$400:F$496)),SUMIF('C Report'!$A$200:$A$299,'C Report Grouper'!$D63,'C Report'!F$200:F$299))</f>
        <v>0</v>
      </c>
      <c r="I63" s="104">
        <f>IF($D$4="MAP+ADM Waivers",(SUMIF('C Report'!$A$200:$A$299,'C Report Grouper'!$D63,'C Report'!G$200:G$299)+SUMIF('C Report'!$A$400:$A$496,'C Report Grouper'!$D63,'C Report'!G$400:G$496)),SUMIF('C Report'!$A$200:$A$299,'C Report Grouper'!$D63,'C Report'!G$200:G$299))</f>
        <v>0</v>
      </c>
      <c r="J63" s="104">
        <f>IF($D$4="MAP+ADM Waivers",(SUMIF('C Report'!$A$200:$A$299,'C Report Grouper'!$D63,'C Report'!H$200:H$299)+SUMIF('C Report'!$A$400:$A$496,'C Report Grouper'!$D63,'C Report'!H$400:H$496)),SUMIF('C Report'!$A$200:$A$299,'C Report Grouper'!$D63,'C Report'!H$200:H$299))</f>
        <v>0</v>
      </c>
      <c r="K63" s="104">
        <f>IF($D$4="MAP+ADM Waivers",(SUMIF('C Report'!$A$200:$A$299,'C Report Grouper'!$D63,'C Report'!I$200:I$299)+SUMIF('C Report'!$A$400:$A$496,'C Report Grouper'!$D63,'C Report'!I$400:I$496)),SUMIF('C Report'!$A$200:$A$299,'C Report Grouper'!$D63,'C Report'!I$200:I$299))</f>
        <v>0</v>
      </c>
      <c r="L63" s="104">
        <f>IF($D$4="MAP+ADM Waivers",(SUMIF('C Report'!$A$200:$A$299,'C Report Grouper'!$D63,'C Report'!J$200:J$299)+SUMIF('C Report'!$A$400:$A$496,'C Report Grouper'!$D63,'C Report'!J$400:J$496)),SUMIF('C Report'!$A$200:$A$299,'C Report Grouper'!$D63,'C Report'!J$200:J$299))</f>
        <v>0</v>
      </c>
      <c r="M63" s="104">
        <f>IF($D$4="MAP+ADM Waivers",(SUMIF('C Report'!$A$200:$A$299,'C Report Grouper'!$D63,'C Report'!K$200:K$299)+SUMIF('C Report'!$A$400:$A$496,'C Report Grouper'!$D63,'C Report'!K$400:K$496)),SUMIF('C Report'!$A$200:$A$299,'C Report Grouper'!$D63,'C Report'!K$200:K$299))</f>
        <v>0</v>
      </c>
      <c r="N63" s="104">
        <f>IF($D$4="MAP+ADM Waivers",(SUMIF('C Report'!$A$200:$A$299,'C Report Grouper'!$D63,'C Report'!L$200:L$299)+SUMIF('C Report'!$A$400:$A$496,'C Report Grouper'!$D63,'C Report'!L$400:L$496)),SUMIF('C Report'!$A$200:$A$299,'C Report Grouper'!$D63,'C Report'!L$200:L$299))</f>
        <v>0</v>
      </c>
      <c r="O63" s="104">
        <f>IF($D$4="MAP+ADM Waivers",(SUMIF('C Report'!$A$200:$A$299,'C Report Grouper'!$D63,'C Report'!M$200:M$299)+SUMIF('C Report'!$A$400:$A$496,'C Report Grouper'!$D63,'C Report'!M$400:M$496)),SUMIF('C Report'!$A$200:$A$299,'C Report Grouper'!$D63,'C Report'!M$200:M$299))</f>
        <v>0</v>
      </c>
      <c r="P63" s="104">
        <f>IF($D$4="MAP+ADM Waivers",(SUMIF('C Report'!$A$200:$A$299,'C Report Grouper'!$D63,'C Report'!N$200:N$299)+SUMIF('C Report'!$A$400:$A$496,'C Report Grouper'!$D63,'C Report'!N$400:N$496)),SUMIF('C Report'!$A$200:$A$299,'C Report Grouper'!$D63,'C Report'!N$200:N$299))</f>
        <v>0</v>
      </c>
      <c r="Q63" s="104">
        <f>IF($D$4="MAP+ADM Waivers",(SUMIF('C Report'!$A$200:$A$299,'C Report Grouper'!$D63,'C Report'!O$200:O$299)+SUMIF('C Report'!$A$400:$A$496,'C Report Grouper'!$D63,'C Report'!O$400:O$496)),SUMIF('C Report'!$A$200:$A$299,'C Report Grouper'!$D63,'C Report'!O$200:O$299))</f>
        <v>0</v>
      </c>
      <c r="R63" s="104">
        <f>IF($D$4="MAP+ADM Waivers",(SUMIF('C Report'!$A$200:$A$299,'C Report Grouper'!$D63,'C Report'!P$200:P$299)+SUMIF('C Report'!$A$400:$A$496,'C Report Grouper'!$D63,'C Report'!P$400:P$496)),SUMIF('C Report'!$A$200:$A$299,'C Report Grouper'!$D63,'C Report'!P$200:P$299))</f>
        <v>0</v>
      </c>
      <c r="S63" s="104">
        <f>IF($D$4="MAP+ADM Waivers",(SUMIF('C Report'!$A$200:$A$299,'C Report Grouper'!$D63,'C Report'!Q$200:Q$299)+SUMIF('C Report'!$A$400:$A$496,'C Report Grouper'!$D63,'C Report'!Q$400:Q$496)),SUMIF('C Report'!$A$200:$A$299,'C Report Grouper'!$D63,'C Report'!Q$200:Q$299))</f>
        <v>0</v>
      </c>
      <c r="T63" s="104">
        <f>IF($D$4="MAP+ADM Waivers",(SUMIF('C Report'!$A$200:$A$299,'C Report Grouper'!$D63,'C Report'!R$200:R$299)+SUMIF('C Report'!$A$400:$A$496,'C Report Grouper'!$D63,'C Report'!R$400:R$496)),SUMIF('C Report'!$A$200:$A$299,'C Report Grouper'!$D63,'C Report'!R$200:R$299))</f>
        <v>0</v>
      </c>
      <c r="U63" s="104">
        <f>IF($D$4="MAP+ADM Waivers",(SUMIF('C Report'!$A$200:$A$299,'C Report Grouper'!$D63,'C Report'!S$200:S$299)+SUMIF('C Report'!$A$400:$A$496,'C Report Grouper'!$D63,'C Report'!S$400:S$496)),SUMIF('C Report'!$A$200:$A$299,'C Report Grouper'!$D63,'C Report'!S$200:S$299))</f>
        <v>0</v>
      </c>
      <c r="V63" s="104">
        <f>IF($D$4="MAP+ADM Waivers",(SUMIF('C Report'!$A$200:$A$299,'C Report Grouper'!$D63,'C Report'!T$200:T$299)+SUMIF('C Report'!$A$400:$A$496,'C Report Grouper'!$D63,'C Report'!T$400:T$496)),SUMIF('C Report'!$A$200:$A$299,'C Report Grouper'!$D63,'C Report'!T$200:T$299))</f>
        <v>0</v>
      </c>
      <c r="W63" s="104">
        <f>IF($D$4="MAP+ADM Waivers",(SUMIF('C Report'!$A$200:$A$299,'C Report Grouper'!$D63,'C Report'!U$200:U$299)+SUMIF('C Report'!$A$400:$A$496,'C Report Grouper'!$D63,'C Report'!U$400:U$496)),SUMIF('C Report'!$A$200:$A$299,'C Report Grouper'!$D63,'C Report'!U$200:U$299))</f>
        <v>0</v>
      </c>
      <c r="X63" s="104">
        <f>IF($D$4="MAP+ADM Waivers",(SUMIF('C Report'!$A$200:$A$299,'C Report Grouper'!$D63,'C Report'!V$200:V$299)+SUMIF('C Report'!$A$400:$A$496,'C Report Grouper'!$D63,'C Report'!V$400:V$496)),SUMIF('C Report'!$A$200:$A$299,'C Report Grouper'!$D63,'C Report'!V$200:V$299))</f>
        <v>0</v>
      </c>
      <c r="Y63" s="104">
        <f>IF($D$4="MAP+ADM Waivers",(SUMIF('C Report'!$A$200:$A$299,'C Report Grouper'!$D63,'C Report'!W$200:W$299)+SUMIF('C Report'!$A$400:$A$496,'C Report Grouper'!$D63,'C Report'!W$400:W$496)),SUMIF('C Report'!$A$200:$A$299,'C Report Grouper'!$D63,'C Report'!W$200:W$299))</f>
        <v>0</v>
      </c>
      <c r="Z63" s="104">
        <f>IF($D$4="MAP+ADM Waivers",(SUMIF('C Report'!$A$200:$A$299,'C Report Grouper'!$D63,'C Report'!X$200:X$299)+SUMIF('C Report'!$A$400:$A$496,'C Report Grouper'!$D63,'C Report'!X$400:X$496)),SUMIF('C Report'!$A$200:$A$299,'C Report Grouper'!$D63,'C Report'!X$200:X$299))</f>
        <v>0</v>
      </c>
      <c r="AA63" s="104">
        <f>IF($D$4="MAP+ADM Waivers",(SUMIF('C Report'!$A$200:$A$299,'C Report Grouper'!$D63,'C Report'!Y$200:Y$299)+SUMIF('C Report'!$A$400:$A$496,'C Report Grouper'!$D63,'C Report'!Y$400:Y$496)),SUMIF('C Report'!$A$200:$A$299,'C Report Grouper'!$D63,'C Report'!Y$200:Y$299))</f>
        <v>0</v>
      </c>
      <c r="AB63" s="104">
        <f>IF($D$4="MAP+ADM Waivers",(SUMIF('C Report'!$A$200:$A$299,'C Report Grouper'!$D63,'C Report'!Z$200:Z$299)+SUMIF('C Report'!$A$400:$A$496,'C Report Grouper'!$D63,'C Report'!Z$400:Z$496)),SUMIF('C Report'!$A$200:$A$299,'C Report Grouper'!$D63,'C Report'!Z$200:Z$299))</f>
        <v>0</v>
      </c>
      <c r="AC63" s="104">
        <f>IF($D$4="MAP+ADM Waivers",(SUMIF('C Report'!$A$200:$A$299,'C Report Grouper'!$D63,'C Report'!AA$200:AA$299)+SUMIF('C Report'!$A$400:$A$496,'C Report Grouper'!$D63,'C Report'!AA$400:AA$496)),SUMIF('C Report'!$A$200:$A$299,'C Report Grouper'!$D63,'C Report'!AA$200:AA$299))</f>
        <v>0</v>
      </c>
      <c r="AD63" s="104">
        <f>IF($D$4="MAP+ADM Waivers",(SUMIF('C Report'!$A$200:$A$299,'C Report Grouper'!$D63,'C Report'!AB$200:AB$299)+SUMIF('C Report'!$A$400:$A$496,'C Report Grouper'!$D63,'C Report'!AB$400:AB$496)),SUMIF('C Report'!$A$200:$A$299,'C Report Grouper'!$D63,'C Report'!AB$200:AB$299))</f>
        <v>0</v>
      </c>
      <c r="AE63" s="104">
        <f>IF($D$4="MAP+ADM Waivers",(SUMIF('C Report'!$A$200:$A$299,'C Report Grouper'!$D63,'C Report'!AC$200:AC$299)+SUMIF('C Report'!$A$400:$A$496,'C Report Grouper'!$D63,'C Report'!AC$400:AC$496)),SUMIF('C Report'!$A$200:$A$299,'C Report Grouper'!$D63,'C Report'!AC$200:AC$299))</f>
        <v>0</v>
      </c>
      <c r="AF63" s="104">
        <f>IF($D$4="MAP+ADM Waivers",(SUMIF('C Report'!$A$200:$A$299,'C Report Grouper'!$D63,'C Report'!AD$200:AD$299)+SUMIF('C Report'!$A$400:$A$496,'C Report Grouper'!$D63,'C Report'!AD$400:AD$496)),SUMIF('C Report'!$A$200:$A$299,'C Report Grouper'!$D63,'C Report'!AD$200:AD$299))</f>
        <v>0</v>
      </c>
      <c r="AG63" s="104">
        <f>IF($D$4="MAP+ADM Waivers",(SUMIF('C Report'!$A$200:$A$299,'C Report Grouper'!$D63,'C Report'!AE$200:AE$299)+SUMIF('C Report'!$A$400:$A$496,'C Report Grouper'!$D63,'C Report'!AE$400:AE$496)),SUMIF('C Report'!$A$200:$A$299,'C Report Grouper'!$D63,'C Report'!AE$200:AE$299))</f>
        <v>0</v>
      </c>
      <c r="AH63" s="105">
        <f>IF($D$4="MAP+ADM Waivers",(SUMIF('C Report'!$A$200:$A$299,'C Report Grouper'!$D63,'C Report'!AF$200:AF$299)+SUMIF('C Report'!$A$400:$A$496,'C Report Grouper'!$D63,'C Report'!AF$400:AF$496)),SUMIF('C Report'!$A$200:$A$299,'C Report Grouper'!$D63,'C Report'!AF$200:AF$299))</f>
        <v>0</v>
      </c>
    </row>
    <row r="64" spans="2:34" hidden="1" x14ac:dyDescent="0.2">
      <c r="B64" s="30" t="s">
        <v>86</v>
      </c>
      <c r="C64" s="58"/>
      <c r="D64" s="299"/>
      <c r="E64" s="103">
        <f>IF($D$4="MAP+ADM Waivers",(SUMIF('C Report'!$A$200:$A$299,'C Report Grouper'!$D64,'C Report'!C$200:C$299)+SUMIF('C Report'!$A$400:$A$496,'C Report Grouper'!$D64,'C Report'!C$400:C$496)),SUMIF('C Report'!$A$200:$A$299,'C Report Grouper'!$D64,'C Report'!C$200:C$299))</f>
        <v>0</v>
      </c>
      <c r="F64" s="104">
        <f>IF($D$4="MAP+ADM Waivers",(SUMIF('C Report'!$A$200:$A$299,'C Report Grouper'!$D64,'C Report'!D$200:D$299)+SUMIF('C Report'!$A$400:$A$496,'C Report Grouper'!$D64,'C Report'!D$400:D$496)),SUMIF('C Report'!$A$200:$A$299,'C Report Grouper'!$D64,'C Report'!D$200:D$299))</f>
        <v>0</v>
      </c>
      <c r="G64" s="104">
        <f>IF($D$4="MAP+ADM Waivers",(SUMIF('C Report'!$A$200:$A$299,'C Report Grouper'!$D64,'C Report'!E$200:E$299)+SUMIF('C Report'!$A$400:$A$496,'C Report Grouper'!$D64,'C Report'!E$400:E$496)),SUMIF('C Report'!$A$200:$A$299,'C Report Grouper'!$D64,'C Report'!E$200:E$299))</f>
        <v>0</v>
      </c>
      <c r="H64" s="104">
        <f>IF($D$4="MAP+ADM Waivers",(SUMIF('C Report'!$A$200:$A$299,'C Report Grouper'!$D64,'C Report'!F$200:F$299)+SUMIF('C Report'!$A$400:$A$496,'C Report Grouper'!$D64,'C Report'!F$400:F$496)),SUMIF('C Report'!$A$200:$A$299,'C Report Grouper'!$D64,'C Report'!F$200:F$299))</f>
        <v>0</v>
      </c>
      <c r="I64" s="104">
        <f>IF($D$4="MAP+ADM Waivers",(SUMIF('C Report'!$A$200:$A$299,'C Report Grouper'!$D64,'C Report'!G$200:G$299)+SUMIF('C Report'!$A$400:$A$496,'C Report Grouper'!$D64,'C Report'!G$400:G$496)),SUMIF('C Report'!$A$200:$A$299,'C Report Grouper'!$D64,'C Report'!G$200:G$299))</f>
        <v>0</v>
      </c>
      <c r="J64" s="104">
        <f>IF($D$4="MAP+ADM Waivers",(SUMIF('C Report'!$A$200:$A$299,'C Report Grouper'!$D64,'C Report'!H$200:H$299)+SUMIF('C Report'!$A$400:$A$496,'C Report Grouper'!$D64,'C Report'!H$400:H$496)),SUMIF('C Report'!$A$200:$A$299,'C Report Grouper'!$D64,'C Report'!H$200:H$299))</f>
        <v>0</v>
      </c>
      <c r="K64" s="104">
        <f>IF($D$4="MAP+ADM Waivers",(SUMIF('C Report'!$A$200:$A$299,'C Report Grouper'!$D64,'C Report'!I$200:I$299)+SUMIF('C Report'!$A$400:$A$496,'C Report Grouper'!$D64,'C Report'!I$400:I$496)),SUMIF('C Report'!$A$200:$A$299,'C Report Grouper'!$D64,'C Report'!I$200:I$299))</f>
        <v>0</v>
      </c>
      <c r="L64" s="104">
        <f>IF($D$4="MAP+ADM Waivers",(SUMIF('C Report'!$A$200:$A$299,'C Report Grouper'!$D64,'C Report'!J$200:J$299)+SUMIF('C Report'!$A$400:$A$496,'C Report Grouper'!$D64,'C Report'!J$400:J$496)),SUMIF('C Report'!$A$200:$A$299,'C Report Grouper'!$D64,'C Report'!J$200:J$299))</f>
        <v>0</v>
      </c>
      <c r="M64" s="104">
        <f>IF($D$4="MAP+ADM Waivers",(SUMIF('C Report'!$A$200:$A$299,'C Report Grouper'!$D64,'C Report'!K$200:K$299)+SUMIF('C Report'!$A$400:$A$496,'C Report Grouper'!$D64,'C Report'!K$400:K$496)),SUMIF('C Report'!$A$200:$A$299,'C Report Grouper'!$D64,'C Report'!K$200:K$299))</f>
        <v>0</v>
      </c>
      <c r="N64" s="104">
        <f>IF($D$4="MAP+ADM Waivers",(SUMIF('C Report'!$A$200:$A$299,'C Report Grouper'!$D64,'C Report'!L$200:L$299)+SUMIF('C Report'!$A$400:$A$496,'C Report Grouper'!$D64,'C Report'!L$400:L$496)),SUMIF('C Report'!$A$200:$A$299,'C Report Grouper'!$D64,'C Report'!L$200:L$299))</f>
        <v>0</v>
      </c>
      <c r="O64" s="104">
        <f>IF($D$4="MAP+ADM Waivers",(SUMIF('C Report'!$A$200:$A$299,'C Report Grouper'!$D64,'C Report'!M$200:M$299)+SUMIF('C Report'!$A$400:$A$496,'C Report Grouper'!$D64,'C Report'!M$400:M$496)),SUMIF('C Report'!$A$200:$A$299,'C Report Grouper'!$D64,'C Report'!M$200:M$299))</f>
        <v>0</v>
      </c>
      <c r="P64" s="104">
        <f>IF($D$4="MAP+ADM Waivers",(SUMIF('C Report'!$A$200:$A$299,'C Report Grouper'!$D64,'C Report'!N$200:N$299)+SUMIF('C Report'!$A$400:$A$496,'C Report Grouper'!$D64,'C Report'!N$400:N$496)),SUMIF('C Report'!$A$200:$A$299,'C Report Grouper'!$D64,'C Report'!N$200:N$299))</f>
        <v>0</v>
      </c>
      <c r="Q64" s="104">
        <f>IF($D$4="MAP+ADM Waivers",(SUMIF('C Report'!$A$200:$A$299,'C Report Grouper'!$D64,'C Report'!O$200:O$299)+SUMIF('C Report'!$A$400:$A$496,'C Report Grouper'!$D64,'C Report'!O$400:O$496)),SUMIF('C Report'!$A$200:$A$299,'C Report Grouper'!$D64,'C Report'!O$200:O$299))</f>
        <v>0</v>
      </c>
      <c r="R64" s="104">
        <f>IF($D$4="MAP+ADM Waivers",(SUMIF('C Report'!$A$200:$A$299,'C Report Grouper'!$D64,'C Report'!P$200:P$299)+SUMIF('C Report'!$A$400:$A$496,'C Report Grouper'!$D64,'C Report'!P$400:P$496)),SUMIF('C Report'!$A$200:$A$299,'C Report Grouper'!$D64,'C Report'!P$200:P$299))</f>
        <v>0</v>
      </c>
      <c r="S64" s="104">
        <f>IF($D$4="MAP+ADM Waivers",(SUMIF('C Report'!$A$200:$A$299,'C Report Grouper'!$D64,'C Report'!Q$200:Q$299)+SUMIF('C Report'!$A$400:$A$496,'C Report Grouper'!$D64,'C Report'!Q$400:Q$496)),SUMIF('C Report'!$A$200:$A$299,'C Report Grouper'!$D64,'C Report'!Q$200:Q$299))</f>
        <v>0</v>
      </c>
      <c r="T64" s="104">
        <f>IF($D$4="MAP+ADM Waivers",(SUMIF('C Report'!$A$200:$A$299,'C Report Grouper'!$D64,'C Report'!R$200:R$299)+SUMIF('C Report'!$A$400:$A$496,'C Report Grouper'!$D64,'C Report'!R$400:R$496)),SUMIF('C Report'!$A$200:$A$299,'C Report Grouper'!$D64,'C Report'!R$200:R$299))</f>
        <v>0</v>
      </c>
      <c r="U64" s="104">
        <f>IF($D$4="MAP+ADM Waivers",(SUMIF('C Report'!$A$200:$A$299,'C Report Grouper'!$D64,'C Report'!S$200:S$299)+SUMIF('C Report'!$A$400:$A$496,'C Report Grouper'!$D64,'C Report'!S$400:S$496)),SUMIF('C Report'!$A$200:$A$299,'C Report Grouper'!$D64,'C Report'!S$200:S$299))</f>
        <v>0</v>
      </c>
      <c r="V64" s="104">
        <f>IF($D$4="MAP+ADM Waivers",(SUMIF('C Report'!$A$200:$A$299,'C Report Grouper'!$D64,'C Report'!T$200:T$299)+SUMIF('C Report'!$A$400:$A$496,'C Report Grouper'!$D64,'C Report'!T$400:T$496)),SUMIF('C Report'!$A$200:$A$299,'C Report Grouper'!$D64,'C Report'!T$200:T$299))</f>
        <v>0</v>
      </c>
      <c r="W64" s="104">
        <f>IF($D$4="MAP+ADM Waivers",(SUMIF('C Report'!$A$200:$A$299,'C Report Grouper'!$D64,'C Report'!U$200:U$299)+SUMIF('C Report'!$A$400:$A$496,'C Report Grouper'!$D64,'C Report'!U$400:U$496)),SUMIF('C Report'!$A$200:$A$299,'C Report Grouper'!$D64,'C Report'!U$200:U$299))</f>
        <v>0</v>
      </c>
      <c r="X64" s="104">
        <f>IF($D$4="MAP+ADM Waivers",(SUMIF('C Report'!$A$200:$A$299,'C Report Grouper'!$D64,'C Report'!V$200:V$299)+SUMIF('C Report'!$A$400:$A$496,'C Report Grouper'!$D64,'C Report'!V$400:V$496)),SUMIF('C Report'!$A$200:$A$299,'C Report Grouper'!$D64,'C Report'!V$200:V$299))</f>
        <v>0</v>
      </c>
      <c r="Y64" s="104">
        <f>IF($D$4="MAP+ADM Waivers",(SUMIF('C Report'!$A$200:$A$299,'C Report Grouper'!$D64,'C Report'!W$200:W$299)+SUMIF('C Report'!$A$400:$A$496,'C Report Grouper'!$D64,'C Report'!W$400:W$496)),SUMIF('C Report'!$A$200:$A$299,'C Report Grouper'!$D64,'C Report'!W$200:W$299))</f>
        <v>0</v>
      </c>
      <c r="Z64" s="104">
        <f>IF($D$4="MAP+ADM Waivers",(SUMIF('C Report'!$A$200:$A$299,'C Report Grouper'!$D64,'C Report'!X$200:X$299)+SUMIF('C Report'!$A$400:$A$496,'C Report Grouper'!$D64,'C Report'!X$400:X$496)),SUMIF('C Report'!$A$200:$A$299,'C Report Grouper'!$D64,'C Report'!X$200:X$299))</f>
        <v>0</v>
      </c>
      <c r="AA64" s="104">
        <f>IF($D$4="MAP+ADM Waivers",(SUMIF('C Report'!$A$200:$A$299,'C Report Grouper'!$D64,'C Report'!Y$200:Y$299)+SUMIF('C Report'!$A$400:$A$496,'C Report Grouper'!$D64,'C Report'!Y$400:Y$496)),SUMIF('C Report'!$A$200:$A$299,'C Report Grouper'!$D64,'C Report'!Y$200:Y$299))</f>
        <v>0</v>
      </c>
      <c r="AB64" s="104">
        <f>IF($D$4="MAP+ADM Waivers",(SUMIF('C Report'!$A$200:$A$299,'C Report Grouper'!$D64,'C Report'!Z$200:Z$299)+SUMIF('C Report'!$A$400:$A$496,'C Report Grouper'!$D64,'C Report'!Z$400:Z$496)),SUMIF('C Report'!$A$200:$A$299,'C Report Grouper'!$D64,'C Report'!Z$200:Z$299))</f>
        <v>0</v>
      </c>
      <c r="AC64" s="104">
        <f>IF($D$4="MAP+ADM Waivers",(SUMIF('C Report'!$A$200:$A$299,'C Report Grouper'!$D64,'C Report'!AA$200:AA$299)+SUMIF('C Report'!$A$400:$A$496,'C Report Grouper'!$D64,'C Report'!AA$400:AA$496)),SUMIF('C Report'!$A$200:$A$299,'C Report Grouper'!$D64,'C Report'!AA$200:AA$299))</f>
        <v>0</v>
      </c>
      <c r="AD64" s="104">
        <f>IF($D$4="MAP+ADM Waivers",(SUMIF('C Report'!$A$200:$A$299,'C Report Grouper'!$D64,'C Report'!AB$200:AB$299)+SUMIF('C Report'!$A$400:$A$496,'C Report Grouper'!$D64,'C Report'!AB$400:AB$496)),SUMIF('C Report'!$A$200:$A$299,'C Report Grouper'!$D64,'C Report'!AB$200:AB$299))</f>
        <v>0</v>
      </c>
      <c r="AE64" s="104">
        <f>IF($D$4="MAP+ADM Waivers",(SUMIF('C Report'!$A$200:$A$299,'C Report Grouper'!$D64,'C Report'!AC$200:AC$299)+SUMIF('C Report'!$A$400:$A$496,'C Report Grouper'!$D64,'C Report'!AC$400:AC$496)),SUMIF('C Report'!$A$200:$A$299,'C Report Grouper'!$D64,'C Report'!AC$200:AC$299))</f>
        <v>0</v>
      </c>
      <c r="AF64" s="104">
        <f>IF($D$4="MAP+ADM Waivers",(SUMIF('C Report'!$A$200:$A$299,'C Report Grouper'!$D64,'C Report'!AD$200:AD$299)+SUMIF('C Report'!$A$400:$A$496,'C Report Grouper'!$D64,'C Report'!AD$400:AD$496)),SUMIF('C Report'!$A$200:$A$299,'C Report Grouper'!$D64,'C Report'!AD$200:AD$299))</f>
        <v>0</v>
      </c>
      <c r="AG64" s="104">
        <f>IF($D$4="MAP+ADM Waivers",(SUMIF('C Report'!$A$200:$A$299,'C Report Grouper'!$D64,'C Report'!AE$200:AE$299)+SUMIF('C Report'!$A$400:$A$496,'C Report Grouper'!$D64,'C Report'!AE$400:AE$496)),SUMIF('C Report'!$A$200:$A$299,'C Report Grouper'!$D64,'C Report'!AE$200:AE$299))</f>
        <v>0</v>
      </c>
      <c r="AH64" s="105">
        <f>IF($D$4="MAP+ADM Waivers",(SUMIF('C Report'!$A$200:$A$299,'C Report Grouper'!$D64,'C Report'!AF$200:AF$299)+SUMIF('C Report'!$A$400:$A$496,'C Report Grouper'!$D64,'C Report'!AF$400:AF$496)),SUMIF('C Report'!$A$200:$A$299,'C Report Grouper'!$D64,'C Report'!AF$200:AF$299))</f>
        <v>0</v>
      </c>
    </row>
    <row r="65" spans="2:34" hidden="1" x14ac:dyDescent="0.2">
      <c r="B65" s="22" t="str">
        <f>IFERROR(VLOOKUP(C65,'MEG Def'!$A$21:$B$26,2),"")</f>
        <v/>
      </c>
      <c r="C65" s="57"/>
      <c r="D65" s="299"/>
      <c r="E65" s="103">
        <f>IF($D$4="MAP+ADM Waivers",(SUMIF('C Report'!$A$200:$A$299,'C Report Grouper'!$D65,'C Report'!C$200:C$299)+SUMIF('C Report'!$A$400:$A$496,'C Report Grouper'!$D65,'C Report'!C$400:C$496)),SUMIF('C Report'!$A$200:$A$299,'C Report Grouper'!$D65,'C Report'!C$200:C$299))</f>
        <v>0</v>
      </c>
      <c r="F65" s="104">
        <f>IF($D$4="MAP+ADM Waivers",(SUMIF('C Report'!$A$200:$A$299,'C Report Grouper'!$D65,'C Report'!D$200:D$299)+SUMIF('C Report'!$A$400:$A$496,'C Report Grouper'!$D65,'C Report'!D$400:D$496)),SUMIF('C Report'!$A$200:$A$299,'C Report Grouper'!$D65,'C Report'!D$200:D$299))</f>
        <v>0</v>
      </c>
      <c r="G65" s="104">
        <f>IF($D$4="MAP+ADM Waivers",(SUMIF('C Report'!$A$200:$A$299,'C Report Grouper'!$D65,'C Report'!E$200:E$299)+SUMIF('C Report'!$A$400:$A$496,'C Report Grouper'!$D65,'C Report'!E$400:E$496)),SUMIF('C Report'!$A$200:$A$299,'C Report Grouper'!$D65,'C Report'!E$200:E$299))</f>
        <v>0</v>
      </c>
      <c r="H65" s="104">
        <f>IF($D$4="MAP+ADM Waivers",(SUMIF('C Report'!$A$200:$A$299,'C Report Grouper'!$D65,'C Report'!F$200:F$299)+SUMIF('C Report'!$A$400:$A$496,'C Report Grouper'!$D65,'C Report'!F$400:F$496)),SUMIF('C Report'!$A$200:$A$299,'C Report Grouper'!$D65,'C Report'!F$200:F$299))</f>
        <v>0</v>
      </c>
      <c r="I65" s="104">
        <f>IF($D$4="MAP+ADM Waivers",(SUMIF('C Report'!$A$200:$A$299,'C Report Grouper'!$D65,'C Report'!G$200:G$299)+SUMIF('C Report'!$A$400:$A$496,'C Report Grouper'!$D65,'C Report'!G$400:G$496)),SUMIF('C Report'!$A$200:$A$299,'C Report Grouper'!$D65,'C Report'!G$200:G$299))</f>
        <v>0</v>
      </c>
      <c r="J65" s="104">
        <f>IF($D$4="MAP+ADM Waivers",(SUMIF('C Report'!$A$200:$A$299,'C Report Grouper'!$D65,'C Report'!H$200:H$299)+SUMIF('C Report'!$A$400:$A$496,'C Report Grouper'!$D65,'C Report'!H$400:H$496)),SUMIF('C Report'!$A$200:$A$299,'C Report Grouper'!$D65,'C Report'!H$200:H$299))</f>
        <v>0</v>
      </c>
      <c r="K65" s="104">
        <f>IF($D$4="MAP+ADM Waivers",(SUMIF('C Report'!$A$200:$A$299,'C Report Grouper'!$D65,'C Report'!I$200:I$299)+SUMIF('C Report'!$A$400:$A$496,'C Report Grouper'!$D65,'C Report'!I$400:I$496)),SUMIF('C Report'!$A$200:$A$299,'C Report Grouper'!$D65,'C Report'!I$200:I$299))</f>
        <v>0</v>
      </c>
      <c r="L65" s="104">
        <f>IF($D$4="MAP+ADM Waivers",(SUMIF('C Report'!$A$200:$A$299,'C Report Grouper'!$D65,'C Report'!J$200:J$299)+SUMIF('C Report'!$A$400:$A$496,'C Report Grouper'!$D65,'C Report'!J$400:J$496)),SUMIF('C Report'!$A$200:$A$299,'C Report Grouper'!$D65,'C Report'!J$200:J$299))</f>
        <v>0</v>
      </c>
      <c r="M65" s="104">
        <f>IF($D$4="MAP+ADM Waivers",(SUMIF('C Report'!$A$200:$A$299,'C Report Grouper'!$D65,'C Report'!K$200:K$299)+SUMIF('C Report'!$A$400:$A$496,'C Report Grouper'!$D65,'C Report'!K$400:K$496)),SUMIF('C Report'!$A$200:$A$299,'C Report Grouper'!$D65,'C Report'!K$200:K$299))</f>
        <v>0</v>
      </c>
      <c r="N65" s="104">
        <f>IF($D$4="MAP+ADM Waivers",(SUMIF('C Report'!$A$200:$A$299,'C Report Grouper'!$D65,'C Report'!L$200:L$299)+SUMIF('C Report'!$A$400:$A$496,'C Report Grouper'!$D65,'C Report'!L$400:L$496)),SUMIF('C Report'!$A$200:$A$299,'C Report Grouper'!$D65,'C Report'!L$200:L$299))</f>
        <v>0</v>
      </c>
      <c r="O65" s="104">
        <f>IF($D$4="MAP+ADM Waivers",(SUMIF('C Report'!$A$200:$A$299,'C Report Grouper'!$D65,'C Report'!M$200:M$299)+SUMIF('C Report'!$A$400:$A$496,'C Report Grouper'!$D65,'C Report'!M$400:M$496)),SUMIF('C Report'!$A$200:$A$299,'C Report Grouper'!$D65,'C Report'!M$200:M$299))</f>
        <v>0</v>
      </c>
      <c r="P65" s="104">
        <f>IF($D$4="MAP+ADM Waivers",(SUMIF('C Report'!$A$200:$A$299,'C Report Grouper'!$D65,'C Report'!N$200:N$299)+SUMIF('C Report'!$A$400:$A$496,'C Report Grouper'!$D65,'C Report'!N$400:N$496)),SUMIF('C Report'!$A$200:$A$299,'C Report Grouper'!$D65,'C Report'!N$200:N$299))</f>
        <v>0</v>
      </c>
      <c r="Q65" s="104">
        <f>IF($D$4="MAP+ADM Waivers",(SUMIF('C Report'!$A$200:$A$299,'C Report Grouper'!$D65,'C Report'!O$200:O$299)+SUMIF('C Report'!$A$400:$A$496,'C Report Grouper'!$D65,'C Report'!O$400:O$496)),SUMIF('C Report'!$A$200:$A$299,'C Report Grouper'!$D65,'C Report'!O$200:O$299))</f>
        <v>0</v>
      </c>
      <c r="R65" s="104">
        <f>IF($D$4="MAP+ADM Waivers",(SUMIF('C Report'!$A$200:$A$299,'C Report Grouper'!$D65,'C Report'!P$200:P$299)+SUMIF('C Report'!$A$400:$A$496,'C Report Grouper'!$D65,'C Report'!P$400:P$496)),SUMIF('C Report'!$A$200:$A$299,'C Report Grouper'!$D65,'C Report'!P$200:P$299))</f>
        <v>0</v>
      </c>
      <c r="S65" s="104">
        <f>IF($D$4="MAP+ADM Waivers",(SUMIF('C Report'!$A$200:$A$299,'C Report Grouper'!$D65,'C Report'!Q$200:Q$299)+SUMIF('C Report'!$A$400:$A$496,'C Report Grouper'!$D65,'C Report'!Q$400:Q$496)),SUMIF('C Report'!$A$200:$A$299,'C Report Grouper'!$D65,'C Report'!Q$200:Q$299))</f>
        <v>0</v>
      </c>
      <c r="T65" s="104">
        <f>IF($D$4="MAP+ADM Waivers",(SUMIF('C Report'!$A$200:$A$299,'C Report Grouper'!$D65,'C Report'!R$200:R$299)+SUMIF('C Report'!$A$400:$A$496,'C Report Grouper'!$D65,'C Report'!R$400:R$496)),SUMIF('C Report'!$A$200:$A$299,'C Report Grouper'!$D65,'C Report'!R$200:R$299))</f>
        <v>0</v>
      </c>
      <c r="U65" s="104">
        <f>IF($D$4="MAP+ADM Waivers",(SUMIF('C Report'!$A$200:$A$299,'C Report Grouper'!$D65,'C Report'!S$200:S$299)+SUMIF('C Report'!$A$400:$A$496,'C Report Grouper'!$D65,'C Report'!S$400:S$496)),SUMIF('C Report'!$A$200:$A$299,'C Report Grouper'!$D65,'C Report'!S$200:S$299))</f>
        <v>0</v>
      </c>
      <c r="V65" s="104">
        <f>IF($D$4="MAP+ADM Waivers",(SUMIF('C Report'!$A$200:$A$299,'C Report Grouper'!$D65,'C Report'!T$200:T$299)+SUMIF('C Report'!$A$400:$A$496,'C Report Grouper'!$D65,'C Report'!T$400:T$496)),SUMIF('C Report'!$A$200:$A$299,'C Report Grouper'!$D65,'C Report'!T$200:T$299))</f>
        <v>0</v>
      </c>
      <c r="W65" s="104">
        <f>IF($D$4="MAP+ADM Waivers",(SUMIF('C Report'!$A$200:$A$299,'C Report Grouper'!$D65,'C Report'!U$200:U$299)+SUMIF('C Report'!$A$400:$A$496,'C Report Grouper'!$D65,'C Report'!U$400:U$496)),SUMIF('C Report'!$A$200:$A$299,'C Report Grouper'!$D65,'C Report'!U$200:U$299))</f>
        <v>0</v>
      </c>
      <c r="X65" s="104">
        <f>IF($D$4="MAP+ADM Waivers",(SUMIF('C Report'!$A$200:$A$299,'C Report Grouper'!$D65,'C Report'!V$200:V$299)+SUMIF('C Report'!$A$400:$A$496,'C Report Grouper'!$D65,'C Report'!V$400:V$496)),SUMIF('C Report'!$A$200:$A$299,'C Report Grouper'!$D65,'C Report'!V$200:V$299))</f>
        <v>0</v>
      </c>
      <c r="Y65" s="104">
        <f>IF($D$4="MAP+ADM Waivers",(SUMIF('C Report'!$A$200:$A$299,'C Report Grouper'!$D65,'C Report'!W$200:W$299)+SUMIF('C Report'!$A$400:$A$496,'C Report Grouper'!$D65,'C Report'!W$400:W$496)),SUMIF('C Report'!$A$200:$A$299,'C Report Grouper'!$D65,'C Report'!W$200:W$299))</f>
        <v>0</v>
      </c>
      <c r="Z65" s="104">
        <f>IF($D$4="MAP+ADM Waivers",(SUMIF('C Report'!$A$200:$A$299,'C Report Grouper'!$D65,'C Report'!X$200:X$299)+SUMIF('C Report'!$A$400:$A$496,'C Report Grouper'!$D65,'C Report'!X$400:X$496)),SUMIF('C Report'!$A$200:$A$299,'C Report Grouper'!$D65,'C Report'!X$200:X$299))</f>
        <v>0</v>
      </c>
      <c r="AA65" s="104">
        <f>IF($D$4="MAP+ADM Waivers",(SUMIF('C Report'!$A$200:$A$299,'C Report Grouper'!$D65,'C Report'!Y$200:Y$299)+SUMIF('C Report'!$A$400:$A$496,'C Report Grouper'!$D65,'C Report'!Y$400:Y$496)),SUMIF('C Report'!$A$200:$A$299,'C Report Grouper'!$D65,'C Report'!Y$200:Y$299))</f>
        <v>0</v>
      </c>
      <c r="AB65" s="104">
        <f>IF($D$4="MAP+ADM Waivers",(SUMIF('C Report'!$A$200:$A$299,'C Report Grouper'!$D65,'C Report'!Z$200:Z$299)+SUMIF('C Report'!$A$400:$A$496,'C Report Grouper'!$D65,'C Report'!Z$400:Z$496)),SUMIF('C Report'!$A$200:$A$299,'C Report Grouper'!$D65,'C Report'!Z$200:Z$299))</f>
        <v>0</v>
      </c>
      <c r="AC65" s="104">
        <f>IF($D$4="MAP+ADM Waivers",(SUMIF('C Report'!$A$200:$A$299,'C Report Grouper'!$D65,'C Report'!AA$200:AA$299)+SUMIF('C Report'!$A$400:$A$496,'C Report Grouper'!$D65,'C Report'!AA$400:AA$496)),SUMIF('C Report'!$A$200:$A$299,'C Report Grouper'!$D65,'C Report'!AA$200:AA$299))</f>
        <v>0</v>
      </c>
      <c r="AD65" s="104">
        <f>IF($D$4="MAP+ADM Waivers",(SUMIF('C Report'!$A$200:$A$299,'C Report Grouper'!$D65,'C Report'!AB$200:AB$299)+SUMIF('C Report'!$A$400:$A$496,'C Report Grouper'!$D65,'C Report'!AB$400:AB$496)),SUMIF('C Report'!$A$200:$A$299,'C Report Grouper'!$D65,'C Report'!AB$200:AB$299))</f>
        <v>0</v>
      </c>
      <c r="AE65" s="104">
        <f>IF($D$4="MAP+ADM Waivers",(SUMIF('C Report'!$A$200:$A$299,'C Report Grouper'!$D65,'C Report'!AC$200:AC$299)+SUMIF('C Report'!$A$400:$A$496,'C Report Grouper'!$D65,'C Report'!AC$400:AC$496)),SUMIF('C Report'!$A$200:$A$299,'C Report Grouper'!$D65,'C Report'!AC$200:AC$299))</f>
        <v>0</v>
      </c>
      <c r="AF65" s="104">
        <f>IF($D$4="MAP+ADM Waivers",(SUMIF('C Report'!$A$200:$A$299,'C Report Grouper'!$D65,'C Report'!AD$200:AD$299)+SUMIF('C Report'!$A$400:$A$496,'C Report Grouper'!$D65,'C Report'!AD$400:AD$496)),SUMIF('C Report'!$A$200:$A$299,'C Report Grouper'!$D65,'C Report'!AD$200:AD$299))</f>
        <v>0</v>
      </c>
      <c r="AG65" s="104">
        <f>IF($D$4="MAP+ADM Waivers",(SUMIF('C Report'!$A$200:$A$299,'C Report Grouper'!$D65,'C Report'!AE$200:AE$299)+SUMIF('C Report'!$A$400:$A$496,'C Report Grouper'!$D65,'C Report'!AE$400:AE$496)),SUMIF('C Report'!$A$200:$A$299,'C Report Grouper'!$D65,'C Report'!AE$200:AE$299))</f>
        <v>0</v>
      </c>
      <c r="AH65" s="105">
        <f>IF($D$4="MAP+ADM Waivers",(SUMIF('C Report'!$A$200:$A$299,'C Report Grouper'!$D65,'C Report'!AF$200:AF$299)+SUMIF('C Report'!$A$400:$A$496,'C Report Grouper'!$D65,'C Report'!AF$400:AF$496)),SUMIF('C Report'!$A$200:$A$299,'C Report Grouper'!$D65,'C Report'!AF$200:AF$299))</f>
        <v>0</v>
      </c>
    </row>
    <row r="66" spans="2:34" hidden="1" x14ac:dyDescent="0.2">
      <c r="B66" s="22" t="str">
        <f>IFERROR(VLOOKUP(C66,'MEG Def'!$A$21:$B$26,2),"")</f>
        <v/>
      </c>
      <c r="C66" s="57"/>
      <c r="D66" s="299"/>
      <c r="E66" s="103">
        <f>IF($D$4="MAP+ADM Waivers",(SUMIF('C Report'!$A$200:$A$299,'C Report Grouper'!$D66,'C Report'!C$200:C$299)+SUMIF('C Report'!$A$400:$A$496,'C Report Grouper'!$D66,'C Report'!C$400:C$496)),SUMIF('C Report'!$A$200:$A$299,'C Report Grouper'!$D66,'C Report'!C$200:C$299))</f>
        <v>0</v>
      </c>
      <c r="F66" s="104">
        <f>IF($D$4="MAP+ADM Waivers",(SUMIF('C Report'!$A$200:$A$299,'C Report Grouper'!$D66,'C Report'!D$200:D$299)+SUMIF('C Report'!$A$400:$A$496,'C Report Grouper'!$D66,'C Report'!D$400:D$496)),SUMIF('C Report'!$A$200:$A$299,'C Report Grouper'!$D66,'C Report'!D$200:D$299))</f>
        <v>0</v>
      </c>
      <c r="G66" s="104">
        <f>IF($D$4="MAP+ADM Waivers",(SUMIF('C Report'!$A$200:$A$299,'C Report Grouper'!$D66,'C Report'!E$200:E$299)+SUMIF('C Report'!$A$400:$A$496,'C Report Grouper'!$D66,'C Report'!E$400:E$496)),SUMIF('C Report'!$A$200:$A$299,'C Report Grouper'!$D66,'C Report'!E$200:E$299))</f>
        <v>0</v>
      </c>
      <c r="H66" s="104">
        <f>IF($D$4="MAP+ADM Waivers",(SUMIF('C Report'!$A$200:$A$299,'C Report Grouper'!$D66,'C Report'!F$200:F$299)+SUMIF('C Report'!$A$400:$A$496,'C Report Grouper'!$D66,'C Report'!F$400:F$496)),SUMIF('C Report'!$A$200:$A$299,'C Report Grouper'!$D66,'C Report'!F$200:F$299))</f>
        <v>0</v>
      </c>
      <c r="I66" s="104">
        <f>IF($D$4="MAP+ADM Waivers",(SUMIF('C Report'!$A$200:$A$299,'C Report Grouper'!$D66,'C Report'!G$200:G$299)+SUMIF('C Report'!$A$400:$A$496,'C Report Grouper'!$D66,'C Report'!G$400:G$496)),SUMIF('C Report'!$A$200:$A$299,'C Report Grouper'!$D66,'C Report'!G$200:G$299))</f>
        <v>0</v>
      </c>
      <c r="J66" s="104">
        <f>IF($D$4="MAP+ADM Waivers",(SUMIF('C Report'!$A$200:$A$299,'C Report Grouper'!$D66,'C Report'!H$200:H$299)+SUMIF('C Report'!$A$400:$A$496,'C Report Grouper'!$D66,'C Report'!H$400:H$496)),SUMIF('C Report'!$A$200:$A$299,'C Report Grouper'!$D66,'C Report'!H$200:H$299))</f>
        <v>0</v>
      </c>
      <c r="K66" s="104">
        <f>IF($D$4="MAP+ADM Waivers",(SUMIF('C Report'!$A$200:$A$299,'C Report Grouper'!$D66,'C Report'!I$200:I$299)+SUMIF('C Report'!$A$400:$A$496,'C Report Grouper'!$D66,'C Report'!I$400:I$496)),SUMIF('C Report'!$A$200:$A$299,'C Report Grouper'!$D66,'C Report'!I$200:I$299))</f>
        <v>0</v>
      </c>
      <c r="L66" s="104">
        <f>IF($D$4="MAP+ADM Waivers",(SUMIF('C Report'!$A$200:$A$299,'C Report Grouper'!$D66,'C Report'!J$200:J$299)+SUMIF('C Report'!$A$400:$A$496,'C Report Grouper'!$D66,'C Report'!J$400:J$496)),SUMIF('C Report'!$A$200:$A$299,'C Report Grouper'!$D66,'C Report'!J$200:J$299))</f>
        <v>0</v>
      </c>
      <c r="M66" s="104">
        <f>IF($D$4="MAP+ADM Waivers",(SUMIF('C Report'!$A$200:$A$299,'C Report Grouper'!$D66,'C Report'!K$200:K$299)+SUMIF('C Report'!$A$400:$A$496,'C Report Grouper'!$D66,'C Report'!K$400:K$496)),SUMIF('C Report'!$A$200:$A$299,'C Report Grouper'!$D66,'C Report'!K$200:K$299))</f>
        <v>0</v>
      </c>
      <c r="N66" s="104">
        <f>IF($D$4="MAP+ADM Waivers",(SUMIF('C Report'!$A$200:$A$299,'C Report Grouper'!$D66,'C Report'!L$200:L$299)+SUMIF('C Report'!$A$400:$A$496,'C Report Grouper'!$D66,'C Report'!L$400:L$496)),SUMIF('C Report'!$A$200:$A$299,'C Report Grouper'!$D66,'C Report'!L$200:L$299))</f>
        <v>0</v>
      </c>
      <c r="O66" s="104">
        <f>IF($D$4="MAP+ADM Waivers",(SUMIF('C Report'!$A$200:$A$299,'C Report Grouper'!$D66,'C Report'!M$200:M$299)+SUMIF('C Report'!$A$400:$A$496,'C Report Grouper'!$D66,'C Report'!M$400:M$496)),SUMIF('C Report'!$A$200:$A$299,'C Report Grouper'!$D66,'C Report'!M$200:M$299))</f>
        <v>0</v>
      </c>
      <c r="P66" s="104">
        <f>IF($D$4="MAP+ADM Waivers",(SUMIF('C Report'!$A$200:$A$299,'C Report Grouper'!$D66,'C Report'!N$200:N$299)+SUMIF('C Report'!$A$400:$A$496,'C Report Grouper'!$D66,'C Report'!N$400:N$496)),SUMIF('C Report'!$A$200:$A$299,'C Report Grouper'!$D66,'C Report'!N$200:N$299))</f>
        <v>0</v>
      </c>
      <c r="Q66" s="104">
        <f>IF($D$4="MAP+ADM Waivers",(SUMIF('C Report'!$A$200:$A$299,'C Report Grouper'!$D66,'C Report'!O$200:O$299)+SUMIF('C Report'!$A$400:$A$496,'C Report Grouper'!$D66,'C Report'!O$400:O$496)),SUMIF('C Report'!$A$200:$A$299,'C Report Grouper'!$D66,'C Report'!O$200:O$299))</f>
        <v>0</v>
      </c>
      <c r="R66" s="104">
        <f>IF($D$4="MAP+ADM Waivers",(SUMIF('C Report'!$A$200:$A$299,'C Report Grouper'!$D66,'C Report'!P$200:P$299)+SUMIF('C Report'!$A$400:$A$496,'C Report Grouper'!$D66,'C Report'!P$400:P$496)),SUMIF('C Report'!$A$200:$A$299,'C Report Grouper'!$D66,'C Report'!P$200:P$299))</f>
        <v>0</v>
      </c>
      <c r="S66" s="104">
        <f>IF($D$4="MAP+ADM Waivers",(SUMIF('C Report'!$A$200:$A$299,'C Report Grouper'!$D66,'C Report'!Q$200:Q$299)+SUMIF('C Report'!$A$400:$A$496,'C Report Grouper'!$D66,'C Report'!Q$400:Q$496)),SUMIF('C Report'!$A$200:$A$299,'C Report Grouper'!$D66,'C Report'!Q$200:Q$299))</f>
        <v>0</v>
      </c>
      <c r="T66" s="104">
        <f>IF($D$4="MAP+ADM Waivers",(SUMIF('C Report'!$A$200:$A$299,'C Report Grouper'!$D66,'C Report'!R$200:R$299)+SUMIF('C Report'!$A$400:$A$496,'C Report Grouper'!$D66,'C Report'!R$400:R$496)),SUMIF('C Report'!$A$200:$A$299,'C Report Grouper'!$D66,'C Report'!R$200:R$299))</f>
        <v>0</v>
      </c>
      <c r="U66" s="104">
        <f>IF($D$4="MAP+ADM Waivers",(SUMIF('C Report'!$A$200:$A$299,'C Report Grouper'!$D66,'C Report'!S$200:S$299)+SUMIF('C Report'!$A$400:$A$496,'C Report Grouper'!$D66,'C Report'!S$400:S$496)),SUMIF('C Report'!$A$200:$A$299,'C Report Grouper'!$D66,'C Report'!S$200:S$299))</f>
        <v>0</v>
      </c>
      <c r="V66" s="104">
        <f>IF($D$4="MAP+ADM Waivers",(SUMIF('C Report'!$A$200:$A$299,'C Report Grouper'!$D66,'C Report'!T$200:T$299)+SUMIF('C Report'!$A$400:$A$496,'C Report Grouper'!$D66,'C Report'!T$400:T$496)),SUMIF('C Report'!$A$200:$A$299,'C Report Grouper'!$D66,'C Report'!T$200:T$299))</f>
        <v>0</v>
      </c>
      <c r="W66" s="104">
        <f>IF($D$4="MAP+ADM Waivers",(SUMIF('C Report'!$A$200:$A$299,'C Report Grouper'!$D66,'C Report'!U$200:U$299)+SUMIF('C Report'!$A$400:$A$496,'C Report Grouper'!$D66,'C Report'!U$400:U$496)),SUMIF('C Report'!$A$200:$A$299,'C Report Grouper'!$D66,'C Report'!U$200:U$299))</f>
        <v>0</v>
      </c>
      <c r="X66" s="104">
        <f>IF($D$4="MAP+ADM Waivers",(SUMIF('C Report'!$A$200:$A$299,'C Report Grouper'!$D66,'C Report'!V$200:V$299)+SUMIF('C Report'!$A$400:$A$496,'C Report Grouper'!$D66,'C Report'!V$400:V$496)),SUMIF('C Report'!$A$200:$A$299,'C Report Grouper'!$D66,'C Report'!V$200:V$299))</f>
        <v>0</v>
      </c>
      <c r="Y66" s="104">
        <f>IF($D$4="MAP+ADM Waivers",(SUMIF('C Report'!$A$200:$A$299,'C Report Grouper'!$D66,'C Report'!W$200:W$299)+SUMIF('C Report'!$A$400:$A$496,'C Report Grouper'!$D66,'C Report'!W$400:W$496)),SUMIF('C Report'!$A$200:$A$299,'C Report Grouper'!$D66,'C Report'!W$200:W$299))</f>
        <v>0</v>
      </c>
      <c r="Z66" s="104">
        <f>IF($D$4="MAP+ADM Waivers",(SUMIF('C Report'!$A$200:$A$299,'C Report Grouper'!$D66,'C Report'!X$200:X$299)+SUMIF('C Report'!$A$400:$A$496,'C Report Grouper'!$D66,'C Report'!X$400:X$496)),SUMIF('C Report'!$A$200:$A$299,'C Report Grouper'!$D66,'C Report'!X$200:X$299))</f>
        <v>0</v>
      </c>
      <c r="AA66" s="104">
        <f>IF($D$4="MAP+ADM Waivers",(SUMIF('C Report'!$A$200:$A$299,'C Report Grouper'!$D66,'C Report'!Y$200:Y$299)+SUMIF('C Report'!$A$400:$A$496,'C Report Grouper'!$D66,'C Report'!Y$400:Y$496)),SUMIF('C Report'!$A$200:$A$299,'C Report Grouper'!$D66,'C Report'!Y$200:Y$299))</f>
        <v>0</v>
      </c>
      <c r="AB66" s="104">
        <f>IF($D$4="MAP+ADM Waivers",(SUMIF('C Report'!$A$200:$A$299,'C Report Grouper'!$D66,'C Report'!Z$200:Z$299)+SUMIF('C Report'!$A$400:$A$496,'C Report Grouper'!$D66,'C Report'!Z$400:Z$496)),SUMIF('C Report'!$A$200:$A$299,'C Report Grouper'!$D66,'C Report'!Z$200:Z$299))</f>
        <v>0</v>
      </c>
      <c r="AC66" s="104">
        <f>IF($D$4="MAP+ADM Waivers",(SUMIF('C Report'!$A$200:$A$299,'C Report Grouper'!$D66,'C Report'!AA$200:AA$299)+SUMIF('C Report'!$A$400:$A$496,'C Report Grouper'!$D66,'C Report'!AA$400:AA$496)),SUMIF('C Report'!$A$200:$A$299,'C Report Grouper'!$D66,'C Report'!AA$200:AA$299))</f>
        <v>0</v>
      </c>
      <c r="AD66" s="104">
        <f>IF($D$4="MAP+ADM Waivers",(SUMIF('C Report'!$A$200:$A$299,'C Report Grouper'!$D66,'C Report'!AB$200:AB$299)+SUMIF('C Report'!$A$400:$A$496,'C Report Grouper'!$D66,'C Report'!AB$400:AB$496)),SUMIF('C Report'!$A$200:$A$299,'C Report Grouper'!$D66,'C Report'!AB$200:AB$299))</f>
        <v>0</v>
      </c>
      <c r="AE66" s="104">
        <f>IF($D$4="MAP+ADM Waivers",(SUMIF('C Report'!$A$200:$A$299,'C Report Grouper'!$D66,'C Report'!AC$200:AC$299)+SUMIF('C Report'!$A$400:$A$496,'C Report Grouper'!$D66,'C Report'!AC$400:AC$496)),SUMIF('C Report'!$A$200:$A$299,'C Report Grouper'!$D66,'C Report'!AC$200:AC$299))</f>
        <v>0</v>
      </c>
      <c r="AF66" s="104">
        <f>IF($D$4="MAP+ADM Waivers",(SUMIF('C Report'!$A$200:$A$299,'C Report Grouper'!$D66,'C Report'!AD$200:AD$299)+SUMIF('C Report'!$A$400:$A$496,'C Report Grouper'!$D66,'C Report'!AD$400:AD$496)),SUMIF('C Report'!$A$200:$A$299,'C Report Grouper'!$D66,'C Report'!AD$200:AD$299))</f>
        <v>0</v>
      </c>
      <c r="AG66" s="104">
        <f>IF($D$4="MAP+ADM Waivers",(SUMIF('C Report'!$A$200:$A$299,'C Report Grouper'!$D66,'C Report'!AE$200:AE$299)+SUMIF('C Report'!$A$400:$A$496,'C Report Grouper'!$D66,'C Report'!AE$400:AE$496)),SUMIF('C Report'!$A$200:$A$299,'C Report Grouper'!$D66,'C Report'!AE$200:AE$299))</f>
        <v>0</v>
      </c>
      <c r="AH66" s="105">
        <f>IF($D$4="MAP+ADM Waivers",(SUMIF('C Report'!$A$200:$A$299,'C Report Grouper'!$D66,'C Report'!AF$200:AF$299)+SUMIF('C Report'!$A$400:$A$496,'C Report Grouper'!$D66,'C Report'!AF$400:AF$496)),SUMIF('C Report'!$A$200:$A$299,'C Report Grouper'!$D66,'C Report'!AF$200:AF$299))</f>
        <v>0</v>
      </c>
    </row>
    <row r="67" spans="2:34" hidden="1" x14ac:dyDescent="0.2">
      <c r="B67" s="22" t="str">
        <f>IFERROR(VLOOKUP(C67,'MEG Def'!$A$21:$B$26,2),"")</f>
        <v/>
      </c>
      <c r="C67" s="57"/>
      <c r="D67" s="299"/>
      <c r="E67" s="103">
        <f>IF($D$4="MAP+ADM Waivers",(SUMIF('C Report'!$A$200:$A$299,'C Report Grouper'!$D67,'C Report'!C$200:C$299)+SUMIF('C Report'!$A$400:$A$496,'C Report Grouper'!$D67,'C Report'!C$400:C$496)),SUMIF('C Report'!$A$200:$A$299,'C Report Grouper'!$D67,'C Report'!C$200:C$299))</f>
        <v>0</v>
      </c>
      <c r="F67" s="104">
        <f>IF($D$4="MAP+ADM Waivers",(SUMIF('C Report'!$A$200:$A$299,'C Report Grouper'!$D67,'C Report'!D$200:D$299)+SUMIF('C Report'!$A$400:$A$496,'C Report Grouper'!$D67,'C Report'!D$400:D$496)),SUMIF('C Report'!$A$200:$A$299,'C Report Grouper'!$D67,'C Report'!D$200:D$299))</f>
        <v>0</v>
      </c>
      <c r="G67" s="104">
        <f>IF($D$4="MAP+ADM Waivers",(SUMIF('C Report'!$A$200:$A$299,'C Report Grouper'!$D67,'C Report'!E$200:E$299)+SUMIF('C Report'!$A$400:$A$496,'C Report Grouper'!$D67,'C Report'!E$400:E$496)),SUMIF('C Report'!$A$200:$A$299,'C Report Grouper'!$D67,'C Report'!E$200:E$299))</f>
        <v>0</v>
      </c>
      <c r="H67" s="104">
        <f>IF($D$4="MAP+ADM Waivers",(SUMIF('C Report'!$A$200:$A$299,'C Report Grouper'!$D67,'C Report'!F$200:F$299)+SUMIF('C Report'!$A$400:$A$496,'C Report Grouper'!$D67,'C Report'!F$400:F$496)),SUMIF('C Report'!$A$200:$A$299,'C Report Grouper'!$D67,'C Report'!F$200:F$299))</f>
        <v>0</v>
      </c>
      <c r="I67" s="104">
        <f>IF($D$4="MAP+ADM Waivers",(SUMIF('C Report'!$A$200:$A$299,'C Report Grouper'!$D67,'C Report'!G$200:G$299)+SUMIF('C Report'!$A$400:$A$496,'C Report Grouper'!$D67,'C Report'!G$400:G$496)),SUMIF('C Report'!$A$200:$A$299,'C Report Grouper'!$D67,'C Report'!G$200:G$299))</f>
        <v>0</v>
      </c>
      <c r="J67" s="104">
        <f>IF($D$4="MAP+ADM Waivers",(SUMIF('C Report'!$A$200:$A$299,'C Report Grouper'!$D67,'C Report'!H$200:H$299)+SUMIF('C Report'!$A$400:$A$496,'C Report Grouper'!$D67,'C Report'!H$400:H$496)),SUMIF('C Report'!$A$200:$A$299,'C Report Grouper'!$D67,'C Report'!H$200:H$299))</f>
        <v>0</v>
      </c>
      <c r="K67" s="104">
        <f>IF($D$4="MAP+ADM Waivers",(SUMIF('C Report'!$A$200:$A$299,'C Report Grouper'!$D67,'C Report'!I$200:I$299)+SUMIF('C Report'!$A$400:$A$496,'C Report Grouper'!$D67,'C Report'!I$400:I$496)),SUMIF('C Report'!$A$200:$A$299,'C Report Grouper'!$D67,'C Report'!I$200:I$299))</f>
        <v>0</v>
      </c>
      <c r="L67" s="104">
        <f>IF($D$4="MAP+ADM Waivers",(SUMIF('C Report'!$A$200:$A$299,'C Report Grouper'!$D67,'C Report'!J$200:J$299)+SUMIF('C Report'!$A$400:$A$496,'C Report Grouper'!$D67,'C Report'!J$400:J$496)),SUMIF('C Report'!$A$200:$A$299,'C Report Grouper'!$D67,'C Report'!J$200:J$299))</f>
        <v>0</v>
      </c>
      <c r="M67" s="104">
        <f>IF($D$4="MAP+ADM Waivers",(SUMIF('C Report'!$A$200:$A$299,'C Report Grouper'!$D67,'C Report'!K$200:K$299)+SUMIF('C Report'!$A$400:$A$496,'C Report Grouper'!$D67,'C Report'!K$400:K$496)),SUMIF('C Report'!$A$200:$A$299,'C Report Grouper'!$D67,'C Report'!K$200:K$299))</f>
        <v>0</v>
      </c>
      <c r="N67" s="104">
        <f>IF($D$4="MAP+ADM Waivers",(SUMIF('C Report'!$A$200:$A$299,'C Report Grouper'!$D67,'C Report'!L$200:L$299)+SUMIF('C Report'!$A$400:$A$496,'C Report Grouper'!$D67,'C Report'!L$400:L$496)),SUMIF('C Report'!$A$200:$A$299,'C Report Grouper'!$D67,'C Report'!L$200:L$299))</f>
        <v>0</v>
      </c>
      <c r="O67" s="104">
        <f>IF($D$4="MAP+ADM Waivers",(SUMIF('C Report'!$A$200:$A$299,'C Report Grouper'!$D67,'C Report'!M$200:M$299)+SUMIF('C Report'!$A$400:$A$496,'C Report Grouper'!$D67,'C Report'!M$400:M$496)),SUMIF('C Report'!$A$200:$A$299,'C Report Grouper'!$D67,'C Report'!M$200:M$299))</f>
        <v>0</v>
      </c>
      <c r="P67" s="104">
        <f>IF($D$4="MAP+ADM Waivers",(SUMIF('C Report'!$A$200:$A$299,'C Report Grouper'!$D67,'C Report'!N$200:N$299)+SUMIF('C Report'!$A$400:$A$496,'C Report Grouper'!$D67,'C Report'!N$400:N$496)),SUMIF('C Report'!$A$200:$A$299,'C Report Grouper'!$D67,'C Report'!N$200:N$299))</f>
        <v>0</v>
      </c>
      <c r="Q67" s="104">
        <f>IF($D$4="MAP+ADM Waivers",(SUMIF('C Report'!$A$200:$A$299,'C Report Grouper'!$D67,'C Report'!O$200:O$299)+SUMIF('C Report'!$A$400:$A$496,'C Report Grouper'!$D67,'C Report'!O$400:O$496)),SUMIF('C Report'!$A$200:$A$299,'C Report Grouper'!$D67,'C Report'!O$200:O$299))</f>
        <v>0</v>
      </c>
      <c r="R67" s="104">
        <f>IF($D$4="MAP+ADM Waivers",(SUMIF('C Report'!$A$200:$A$299,'C Report Grouper'!$D67,'C Report'!P$200:P$299)+SUMIF('C Report'!$A$400:$A$496,'C Report Grouper'!$D67,'C Report'!P$400:P$496)),SUMIF('C Report'!$A$200:$A$299,'C Report Grouper'!$D67,'C Report'!P$200:P$299))</f>
        <v>0</v>
      </c>
      <c r="S67" s="104">
        <f>IF($D$4="MAP+ADM Waivers",(SUMIF('C Report'!$A$200:$A$299,'C Report Grouper'!$D67,'C Report'!Q$200:Q$299)+SUMIF('C Report'!$A$400:$A$496,'C Report Grouper'!$D67,'C Report'!Q$400:Q$496)),SUMIF('C Report'!$A$200:$A$299,'C Report Grouper'!$D67,'C Report'!Q$200:Q$299))</f>
        <v>0</v>
      </c>
      <c r="T67" s="104">
        <f>IF($D$4="MAP+ADM Waivers",(SUMIF('C Report'!$A$200:$A$299,'C Report Grouper'!$D67,'C Report'!R$200:R$299)+SUMIF('C Report'!$A$400:$A$496,'C Report Grouper'!$D67,'C Report'!R$400:R$496)),SUMIF('C Report'!$A$200:$A$299,'C Report Grouper'!$D67,'C Report'!R$200:R$299))</f>
        <v>0</v>
      </c>
      <c r="U67" s="104">
        <f>IF($D$4="MAP+ADM Waivers",(SUMIF('C Report'!$A$200:$A$299,'C Report Grouper'!$D67,'C Report'!S$200:S$299)+SUMIF('C Report'!$A$400:$A$496,'C Report Grouper'!$D67,'C Report'!S$400:S$496)),SUMIF('C Report'!$A$200:$A$299,'C Report Grouper'!$D67,'C Report'!S$200:S$299))</f>
        <v>0</v>
      </c>
      <c r="V67" s="104">
        <f>IF($D$4="MAP+ADM Waivers",(SUMIF('C Report'!$A$200:$A$299,'C Report Grouper'!$D67,'C Report'!T$200:T$299)+SUMIF('C Report'!$A$400:$A$496,'C Report Grouper'!$D67,'C Report'!T$400:T$496)),SUMIF('C Report'!$A$200:$A$299,'C Report Grouper'!$D67,'C Report'!T$200:T$299))</f>
        <v>0</v>
      </c>
      <c r="W67" s="104">
        <f>IF($D$4="MAP+ADM Waivers",(SUMIF('C Report'!$A$200:$A$299,'C Report Grouper'!$D67,'C Report'!U$200:U$299)+SUMIF('C Report'!$A$400:$A$496,'C Report Grouper'!$D67,'C Report'!U$400:U$496)),SUMIF('C Report'!$A$200:$A$299,'C Report Grouper'!$D67,'C Report'!U$200:U$299))</f>
        <v>0</v>
      </c>
      <c r="X67" s="104">
        <f>IF($D$4="MAP+ADM Waivers",(SUMIF('C Report'!$A$200:$A$299,'C Report Grouper'!$D67,'C Report'!V$200:V$299)+SUMIF('C Report'!$A$400:$A$496,'C Report Grouper'!$D67,'C Report'!V$400:V$496)),SUMIF('C Report'!$A$200:$A$299,'C Report Grouper'!$D67,'C Report'!V$200:V$299))</f>
        <v>0</v>
      </c>
      <c r="Y67" s="104">
        <f>IF($D$4="MAP+ADM Waivers",(SUMIF('C Report'!$A$200:$A$299,'C Report Grouper'!$D67,'C Report'!W$200:W$299)+SUMIF('C Report'!$A$400:$A$496,'C Report Grouper'!$D67,'C Report'!W$400:W$496)),SUMIF('C Report'!$A$200:$A$299,'C Report Grouper'!$D67,'C Report'!W$200:W$299))</f>
        <v>0</v>
      </c>
      <c r="Z67" s="104">
        <f>IF($D$4="MAP+ADM Waivers",(SUMIF('C Report'!$A$200:$A$299,'C Report Grouper'!$D67,'C Report'!X$200:X$299)+SUMIF('C Report'!$A$400:$A$496,'C Report Grouper'!$D67,'C Report'!X$400:X$496)),SUMIF('C Report'!$A$200:$A$299,'C Report Grouper'!$D67,'C Report'!X$200:X$299))</f>
        <v>0</v>
      </c>
      <c r="AA67" s="104">
        <f>IF($D$4="MAP+ADM Waivers",(SUMIF('C Report'!$A$200:$A$299,'C Report Grouper'!$D67,'C Report'!Y$200:Y$299)+SUMIF('C Report'!$A$400:$A$496,'C Report Grouper'!$D67,'C Report'!Y$400:Y$496)),SUMIF('C Report'!$A$200:$A$299,'C Report Grouper'!$D67,'C Report'!Y$200:Y$299))</f>
        <v>0</v>
      </c>
      <c r="AB67" s="104">
        <f>IF($D$4="MAP+ADM Waivers",(SUMIF('C Report'!$A$200:$A$299,'C Report Grouper'!$D67,'C Report'!Z$200:Z$299)+SUMIF('C Report'!$A$400:$A$496,'C Report Grouper'!$D67,'C Report'!Z$400:Z$496)),SUMIF('C Report'!$A$200:$A$299,'C Report Grouper'!$D67,'C Report'!Z$200:Z$299))</f>
        <v>0</v>
      </c>
      <c r="AC67" s="104">
        <f>IF($D$4="MAP+ADM Waivers",(SUMIF('C Report'!$A$200:$A$299,'C Report Grouper'!$D67,'C Report'!AA$200:AA$299)+SUMIF('C Report'!$A$400:$A$496,'C Report Grouper'!$D67,'C Report'!AA$400:AA$496)),SUMIF('C Report'!$A$200:$A$299,'C Report Grouper'!$D67,'C Report'!AA$200:AA$299))</f>
        <v>0</v>
      </c>
      <c r="AD67" s="104">
        <f>IF($D$4="MAP+ADM Waivers",(SUMIF('C Report'!$A$200:$A$299,'C Report Grouper'!$D67,'C Report'!AB$200:AB$299)+SUMIF('C Report'!$A$400:$A$496,'C Report Grouper'!$D67,'C Report'!AB$400:AB$496)),SUMIF('C Report'!$A$200:$A$299,'C Report Grouper'!$D67,'C Report'!AB$200:AB$299))</f>
        <v>0</v>
      </c>
      <c r="AE67" s="104">
        <f>IF($D$4="MAP+ADM Waivers",(SUMIF('C Report'!$A$200:$A$299,'C Report Grouper'!$D67,'C Report'!AC$200:AC$299)+SUMIF('C Report'!$A$400:$A$496,'C Report Grouper'!$D67,'C Report'!AC$400:AC$496)),SUMIF('C Report'!$A$200:$A$299,'C Report Grouper'!$D67,'C Report'!AC$200:AC$299))</f>
        <v>0</v>
      </c>
      <c r="AF67" s="104">
        <f>IF($D$4="MAP+ADM Waivers",(SUMIF('C Report'!$A$200:$A$299,'C Report Grouper'!$D67,'C Report'!AD$200:AD$299)+SUMIF('C Report'!$A$400:$A$496,'C Report Grouper'!$D67,'C Report'!AD$400:AD$496)),SUMIF('C Report'!$A$200:$A$299,'C Report Grouper'!$D67,'C Report'!AD$200:AD$299))</f>
        <v>0</v>
      </c>
      <c r="AG67" s="104">
        <f>IF($D$4="MAP+ADM Waivers",(SUMIF('C Report'!$A$200:$A$299,'C Report Grouper'!$D67,'C Report'!AE$200:AE$299)+SUMIF('C Report'!$A$400:$A$496,'C Report Grouper'!$D67,'C Report'!AE$400:AE$496)),SUMIF('C Report'!$A$200:$A$299,'C Report Grouper'!$D67,'C Report'!AE$200:AE$299))</f>
        <v>0</v>
      </c>
      <c r="AH67" s="105">
        <f>IF($D$4="MAP+ADM Waivers",(SUMIF('C Report'!$A$200:$A$299,'C Report Grouper'!$D67,'C Report'!AF$200:AF$299)+SUMIF('C Report'!$A$400:$A$496,'C Report Grouper'!$D67,'C Report'!AF$400:AF$496)),SUMIF('C Report'!$A$200:$A$299,'C Report Grouper'!$D67,'C Report'!AF$200:AF$299))</f>
        <v>0</v>
      </c>
    </row>
    <row r="68" spans="2:34" hidden="1" x14ac:dyDescent="0.2">
      <c r="B68" s="22" t="str">
        <f>IFERROR(VLOOKUP(C68,'MEG Def'!$A$21:$B$26,2),"")</f>
        <v/>
      </c>
      <c r="C68" s="57"/>
      <c r="D68" s="299"/>
      <c r="E68" s="103">
        <f>IF($D$4="MAP+ADM Waivers",(SUMIF('C Report'!$A$200:$A$299,'C Report Grouper'!$D68,'C Report'!C$200:C$299)+SUMIF('C Report'!$A$400:$A$496,'C Report Grouper'!$D68,'C Report'!C$400:C$496)),SUMIF('C Report'!$A$200:$A$299,'C Report Grouper'!$D68,'C Report'!C$200:C$299))</f>
        <v>0</v>
      </c>
      <c r="F68" s="104">
        <f>IF($D$4="MAP+ADM Waivers",(SUMIF('C Report'!$A$200:$A$299,'C Report Grouper'!$D68,'C Report'!D$200:D$299)+SUMIF('C Report'!$A$400:$A$496,'C Report Grouper'!$D68,'C Report'!D$400:D$496)),SUMIF('C Report'!$A$200:$A$299,'C Report Grouper'!$D68,'C Report'!D$200:D$299))</f>
        <v>0</v>
      </c>
      <c r="G68" s="104">
        <f>IF($D$4="MAP+ADM Waivers",(SUMIF('C Report'!$A$200:$A$299,'C Report Grouper'!$D68,'C Report'!E$200:E$299)+SUMIF('C Report'!$A$400:$A$496,'C Report Grouper'!$D68,'C Report'!E$400:E$496)),SUMIF('C Report'!$A$200:$A$299,'C Report Grouper'!$D68,'C Report'!E$200:E$299))</f>
        <v>0</v>
      </c>
      <c r="H68" s="104">
        <f>IF($D$4="MAP+ADM Waivers",(SUMIF('C Report'!$A$200:$A$299,'C Report Grouper'!$D68,'C Report'!F$200:F$299)+SUMIF('C Report'!$A$400:$A$496,'C Report Grouper'!$D68,'C Report'!F$400:F$496)),SUMIF('C Report'!$A$200:$A$299,'C Report Grouper'!$D68,'C Report'!F$200:F$299))</f>
        <v>0</v>
      </c>
      <c r="I68" s="104">
        <f>IF($D$4="MAP+ADM Waivers",(SUMIF('C Report'!$A$200:$A$299,'C Report Grouper'!$D68,'C Report'!G$200:G$299)+SUMIF('C Report'!$A$400:$A$496,'C Report Grouper'!$D68,'C Report'!G$400:G$496)),SUMIF('C Report'!$A$200:$A$299,'C Report Grouper'!$D68,'C Report'!G$200:G$299))</f>
        <v>0</v>
      </c>
      <c r="J68" s="104">
        <f>IF($D$4="MAP+ADM Waivers",(SUMIF('C Report'!$A$200:$A$299,'C Report Grouper'!$D68,'C Report'!H$200:H$299)+SUMIF('C Report'!$A$400:$A$496,'C Report Grouper'!$D68,'C Report'!H$400:H$496)),SUMIF('C Report'!$A$200:$A$299,'C Report Grouper'!$D68,'C Report'!H$200:H$299))</f>
        <v>0</v>
      </c>
      <c r="K68" s="104">
        <f>IF($D$4="MAP+ADM Waivers",(SUMIF('C Report'!$A$200:$A$299,'C Report Grouper'!$D68,'C Report'!I$200:I$299)+SUMIF('C Report'!$A$400:$A$496,'C Report Grouper'!$D68,'C Report'!I$400:I$496)),SUMIF('C Report'!$A$200:$A$299,'C Report Grouper'!$D68,'C Report'!I$200:I$299))</f>
        <v>0</v>
      </c>
      <c r="L68" s="104">
        <f>IF($D$4="MAP+ADM Waivers",(SUMIF('C Report'!$A$200:$A$299,'C Report Grouper'!$D68,'C Report'!J$200:J$299)+SUMIF('C Report'!$A$400:$A$496,'C Report Grouper'!$D68,'C Report'!J$400:J$496)),SUMIF('C Report'!$A$200:$A$299,'C Report Grouper'!$D68,'C Report'!J$200:J$299))</f>
        <v>0</v>
      </c>
      <c r="M68" s="104">
        <f>IF($D$4="MAP+ADM Waivers",(SUMIF('C Report'!$A$200:$A$299,'C Report Grouper'!$D68,'C Report'!K$200:K$299)+SUMIF('C Report'!$A$400:$A$496,'C Report Grouper'!$D68,'C Report'!K$400:K$496)),SUMIF('C Report'!$A$200:$A$299,'C Report Grouper'!$D68,'C Report'!K$200:K$299))</f>
        <v>0</v>
      </c>
      <c r="N68" s="104">
        <f>IF($D$4="MAP+ADM Waivers",(SUMIF('C Report'!$A$200:$A$299,'C Report Grouper'!$D68,'C Report'!L$200:L$299)+SUMIF('C Report'!$A$400:$A$496,'C Report Grouper'!$D68,'C Report'!L$400:L$496)),SUMIF('C Report'!$A$200:$A$299,'C Report Grouper'!$D68,'C Report'!L$200:L$299))</f>
        <v>0</v>
      </c>
      <c r="O68" s="104">
        <f>IF($D$4="MAP+ADM Waivers",(SUMIF('C Report'!$A$200:$A$299,'C Report Grouper'!$D68,'C Report'!M$200:M$299)+SUMIF('C Report'!$A$400:$A$496,'C Report Grouper'!$D68,'C Report'!M$400:M$496)),SUMIF('C Report'!$A$200:$A$299,'C Report Grouper'!$D68,'C Report'!M$200:M$299))</f>
        <v>0</v>
      </c>
      <c r="P68" s="104">
        <f>IF($D$4="MAP+ADM Waivers",(SUMIF('C Report'!$A$200:$A$299,'C Report Grouper'!$D68,'C Report'!N$200:N$299)+SUMIF('C Report'!$A$400:$A$496,'C Report Grouper'!$D68,'C Report'!N$400:N$496)),SUMIF('C Report'!$A$200:$A$299,'C Report Grouper'!$D68,'C Report'!N$200:N$299))</f>
        <v>0</v>
      </c>
      <c r="Q68" s="104">
        <f>IF($D$4="MAP+ADM Waivers",(SUMIF('C Report'!$A$200:$A$299,'C Report Grouper'!$D68,'C Report'!O$200:O$299)+SUMIF('C Report'!$A$400:$A$496,'C Report Grouper'!$D68,'C Report'!O$400:O$496)),SUMIF('C Report'!$A$200:$A$299,'C Report Grouper'!$D68,'C Report'!O$200:O$299))</f>
        <v>0</v>
      </c>
      <c r="R68" s="104">
        <f>IF($D$4="MAP+ADM Waivers",(SUMIF('C Report'!$A$200:$A$299,'C Report Grouper'!$D68,'C Report'!P$200:P$299)+SUMIF('C Report'!$A$400:$A$496,'C Report Grouper'!$D68,'C Report'!P$400:P$496)),SUMIF('C Report'!$A$200:$A$299,'C Report Grouper'!$D68,'C Report'!P$200:P$299))</f>
        <v>0</v>
      </c>
      <c r="S68" s="104">
        <f>IF($D$4="MAP+ADM Waivers",(SUMIF('C Report'!$A$200:$A$299,'C Report Grouper'!$D68,'C Report'!Q$200:Q$299)+SUMIF('C Report'!$A$400:$A$496,'C Report Grouper'!$D68,'C Report'!Q$400:Q$496)),SUMIF('C Report'!$A$200:$A$299,'C Report Grouper'!$D68,'C Report'!Q$200:Q$299))</f>
        <v>0</v>
      </c>
      <c r="T68" s="104">
        <f>IF($D$4="MAP+ADM Waivers",(SUMIF('C Report'!$A$200:$A$299,'C Report Grouper'!$D68,'C Report'!R$200:R$299)+SUMIF('C Report'!$A$400:$A$496,'C Report Grouper'!$D68,'C Report'!R$400:R$496)),SUMIF('C Report'!$A$200:$A$299,'C Report Grouper'!$D68,'C Report'!R$200:R$299))</f>
        <v>0</v>
      </c>
      <c r="U68" s="104">
        <f>IF($D$4="MAP+ADM Waivers",(SUMIF('C Report'!$A$200:$A$299,'C Report Grouper'!$D68,'C Report'!S$200:S$299)+SUMIF('C Report'!$A$400:$A$496,'C Report Grouper'!$D68,'C Report'!S$400:S$496)),SUMIF('C Report'!$A$200:$A$299,'C Report Grouper'!$D68,'C Report'!S$200:S$299))</f>
        <v>0</v>
      </c>
      <c r="V68" s="104">
        <f>IF($D$4="MAP+ADM Waivers",(SUMIF('C Report'!$A$200:$A$299,'C Report Grouper'!$D68,'C Report'!T$200:T$299)+SUMIF('C Report'!$A$400:$A$496,'C Report Grouper'!$D68,'C Report'!T$400:T$496)),SUMIF('C Report'!$A$200:$A$299,'C Report Grouper'!$D68,'C Report'!T$200:T$299))</f>
        <v>0</v>
      </c>
      <c r="W68" s="104">
        <f>IF($D$4="MAP+ADM Waivers",(SUMIF('C Report'!$A$200:$A$299,'C Report Grouper'!$D68,'C Report'!U$200:U$299)+SUMIF('C Report'!$A$400:$A$496,'C Report Grouper'!$D68,'C Report'!U$400:U$496)),SUMIF('C Report'!$A$200:$A$299,'C Report Grouper'!$D68,'C Report'!U$200:U$299))</f>
        <v>0</v>
      </c>
      <c r="X68" s="104">
        <f>IF($D$4="MAP+ADM Waivers",(SUMIF('C Report'!$A$200:$A$299,'C Report Grouper'!$D68,'C Report'!V$200:V$299)+SUMIF('C Report'!$A$400:$A$496,'C Report Grouper'!$D68,'C Report'!V$400:V$496)),SUMIF('C Report'!$A$200:$A$299,'C Report Grouper'!$D68,'C Report'!V$200:V$299))</f>
        <v>0</v>
      </c>
      <c r="Y68" s="104">
        <f>IF($D$4="MAP+ADM Waivers",(SUMIF('C Report'!$A$200:$A$299,'C Report Grouper'!$D68,'C Report'!W$200:W$299)+SUMIF('C Report'!$A$400:$A$496,'C Report Grouper'!$D68,'C Report'!W$400:W$496)),SUMIF('C Report'!$A$200:$A$299,'C Report Grouper'!$D68,'C Report'!W$200:W$299))</f>
        <v>0</v>
      </c>
      <c r="Z68" s="104">
        <f>IF($D$4="MAP+ADM Waivers",(SUMIF('C Report'!$A$200:$A$299,'C Report Grouper'!$D68,'C Report'!X$200:X$299)+SUMIF('C Report'!$A$400:$A$496,'C Report Grouper'!$D68,'C Report'!X$400:X$496)),SUMIF('C Report'!$A$200:$A$299,'C Report Grouper'!$D68,'C Report'!X$200:X$299))</f>
        <v>0</v>
      </c>
      <c r="AA68" s="104">
        <f>IF($D$4="MAP+ADM Waivers",(SUMIF('C Report'!$A$200:$A$299,'C Report Grouper'!$D68,'C Report'!Y$200:Y$299)+SUMIF('C Report'!$A$400:$A$496,'C Report Grouper'!$D68,'C Report'!Y$400:Y$496)),SUMIF('C Report'!$A$200:$A$299,'C Report Grouper'!$D68,'C Report'!Y$200:Y$299))</f>
        <v>0</v>
      </c>
      <c r="AB68" s="104">
        <f>IF($D$4="MAP+ADM Waivers",(SUMIF('C Report'!$A$200:$A$299,'C Report Grouper'!$D68,'C Report'!Z$200:Z$299)+SUMIF('C Report'!$A$400:$A$496,'C Report Grouper'!$D68,'C Report'!Z$400:Z$496)),SUMIF('C Report'!$A$200:$A$299,'C Report Grouper'!$D68,'C Report'!Z$200:Z$299))</f>
        <v>0</v>
      </c>
      <c r="AC68" s="104">
        <f>IF($D$4="MAP+ADM Waivers",(SUMIF('C Report'!$A$200:$A$299,'C Report Grouper'!$D68,'C Report'!AA$200:AA$299)+SUMIF('C Report'!$A$400:$A$496,'C Report Grouper'!$D68,'C Report'!AA$400:AA$496)),SUMIF('C Report'!$A$200:$A$299,'C Report Grouper'!$D68,'C Report'!AA$200:AA$299))</f>
        <v>0</v>
      </c>
      <c r="AD68" s="104">
        <f>IF($D$4="MAP+ADM Waivers",(SUMIF('C Report'!$A$200:$A$299,'C Report Grouper'!$D68,'C Report'!AB$200:AB$299)+SUMIF('C Report'!$A$400:$A$496,'C Report Grouper'!$D68,'C Report'!AB$400:AB$496)),SUMIF('C Report'!$A$200:$A$299,'C Report Grouper'!$D68,'C Report'!AB$200:AB$299))</f>
        <v>0</v>
      </c>
      <c r="AE68" s="104">
        <f>IF($D$4="MAP+ADM Waivers",(SUMIF('C Report'!$A$200:$A$299,'C Report Grouper'!$D68,'C Report'!AC$200:AC$299)+SUMIF('C Report'!$A$400:$A$496,'C Report Grouper'!$D68,'C Report'!AC$400:AC$496)),SUMIF('C Report'!$A$200:$A$299,'C Report Grouper'!$D68,'C Report'!AC$200:AC$299))</f>
        <v>0</v>
      </c>
      <c r="AF68" s="104">
        <f>IF($D$4="MAP+ADM Waivers",(SUMIF('C Report'!$A$200:$A$299,'C Report Grouper'!$D68,'C Report'!AD$200:AD$299)+SUMIF('C Report'!$A$400:$A$496,'C Report Grouper'!$D68,'C Report'!AD$400:AD$496)),SUMIF('C Report'!$A$200:$A$299,'C Report Grouper'!$D68,'C Report'!AD$200:AD$299))</f>
        <v>0</v>
      </c>
      <c r="AG68" s="104">
        <f>IF($D$4="MAP+ADM Waivers",(SUMIF('C Report'!$A$200:$A$299,'C Report Grouper'!$D68,'C Report'!AE$200:AE$299)+SUMIF('C Report'!$A$400:$A$496,'C Report Grouper'!$D68,'C Report'!AE$400:AE$496)),SUMIF('C Report'!$A$200:$A$299,'C Report Grouper'!$D68,'C Report'!AE$200:AE$299))</f>
        <v>0</v>
      </c>
      <c r="AH68" s="105">
        <f>IF($D$4="MAP+ADM Waivers",(SUMIF('C Report'!$A$200:$A$299,'C Report Grouper'!$D68,'C Report'!AF$200:AF$299)+SUMIF('C Report'!$A$400:$A$496,'C Report Grouper'!$D68,'C Report'!AF$400:AF$496)),SUMIF('C Report'!$A$200:$A$299,'C Report Grouper'!$D68,'C Report'!AF$200:AF$299))</f>
        <v>0</v>
      </c>
    </row>
    <row r="69" spans="2:34" hidden="1" x14ac:dyDescent="0.2">
      <c r="B69" s="22" t="str">
        <f>IFERROR(VLOOKUP(C69,'MEG Def'!$A$21:$B$26,2),"")</f>
        <v/>
      </c>
      <c r="C69" s="57"/>
      <c r="D69" s="299"/>
      <c r="E69" s="103">
        <f>IF($D$4="MAP+ADM Waivers",(SUMIF('C Report'!$A$200:$A$299,'C Report Grouper'!$D69,'C Report'!C$200:C$299)+SUMIF('C Report'!$A$400:$A$496,'C Report Grouper'!$D69,'C Report'!C$400:C$496)),SUMIF('C Report'!$A$200:$A$299,'C Report Grouper'!$D69,'C Report'!C$200:C$299))</f>
        <v>0</v>
      </c>
      <c r="F69" s="104">
        <f>IF($D$4="MAP+ADM Waivers",(SUMIF('C Report'!$A$200:$A$299,'C Report Grouper'!$D69,'C Report'!D$200:D$299)+SUMIF('C Report'!$A$400:$A$496,'C Report Grouper'!$D69,'C Report'!D$400:D$496)),SUMIF('C Report'!$A$200:$A$299,'C Report Grouper'!$D69,'C Report'!D$200:D$299))</f>
        <v>0</v>
      </c>
      <c r="G69" s="104">
        <f>IF($D$4="MAP+ADM Waivers",(SUMIF('C Report'!$A$200:$A$299,'C Report Grouper'!$D69,'C Report'!E$200:E$299)+SUMIF('C Report'!$A$400:$A$496,'C Report Grouper'!$D69,'C Report'!E$400:E$496)),SUMIF('C Report'!$A$200:$A$299,'C Report Grouper'!$D69,'C Report'!E$200:E$299))</f>
        <v>0</v>
      </c>
      <c r="H69" s="104">
        <f>IF($D$4="MAP+ADM Waivers",(SUMIF('C Report'!$A$200:$A$299,'C Report Grouper'!$D69,'C Report'!F$200:F$299)+SUMIF('C Report'!$A$400:$A$496,'C Report Grouper'!$D69,'C Report'!F$400:F$496)),SUMIF('C Report'!$A$200:$A$299,'C Report Grouper'!$D69,'C Report'!F$200:F$299))</f>
        <v>0</v>
      </c>
      <c r="I69" s="104">
        <f>IF($D$4="MAP+ADM Waivers",(SUMIF('C Report'!$A$200:$A$299,'C Report Grouper'!$D69,'C Report'!G$200:G$299)+SUMIF('C Report'!$A$400:$A$496,'C Report Grouper'!$D69,'C Report'!G$400:G$496)),SUMIF('C Report'!$A$200:$A$299,'C Report Grouper'!$D69,'C Report'!G$200:G$299))</f>
        <v>0</v>
      </c>
      <c r="J69" s="104">
        <f>IF($D$4="MAP+ADM Waivers",(SUMIF('C Report'!$A$200:$A$299,'C Report Grouper'!$D69,'C Report'!H$200:H$299)+SUMIF('C Report'!$A$400:$A$496,'C Report Grouper'!$D69,'C Report'!H$400:H$496)),SUMIF('C Report'!$A$200:$A$299,'C Report Grouper'!$D69,'C Report'!H$200:H$299))</f>
        <v>0</v>
      </c>
      <c r="K69" s="104">
        <f>IF($D$4="MAP+ADM Waivers",(SUMIF('C Report'!$A$200:$A$299,'C Report Grouper'!$D69,'C Report'!I$200:I$299)+SUMIF('C Report'!$A$400:$A$496,'C Report Grouper'!$D69,'C Report'!I$400:I$496)),SUMIF('C Report'!$A$200:$A$299,'C Report Grouper'!$D69,'C Report'!I$200:I$299))</f>
        <v>0</v>
      </c>
      <c r="L69" s="104">
        <f>IF($D$4="MAP+ADM Waivers",(SUMIF('C Report'!$A$200:$A$299,'C Report Grouper'!$D69,'C Report'!J$200:J$299)+SUMIF('C Report'!$A$400:$A$496,'C Report Grouper'!$D69,'C Report'!J$400:J$496)),SUMIF('C Report'!$A$200:$A$299,'C Report Grouper'!$D69,'C Report'!J$200:J$299))</f>
        <v>0</v>
      </c>
      <c r="M69" s="104">
        <f>IF($D$4="MAP+ADM Waivers",(SUMIF('C Report'!$A$200:$A$299,'C Report Grouper'!$D69,'C Report'!K$200:K$299)+SUMIF('C Report'!$A$400:$A$496,'C Report Grouper'!$D69,'C Report'!K$400:K$496)),SUMIF('C Report'!$A$200:$A$299,'C Report Grouper'!$D69,'C Report'!K$200:K$299))</f>
        <v>0</v>
      </c>
      <c r="N69" s="104">
        <f>IF($D$4="MAP+ADM Waivers",(SUMIF('C Report'!$A$200:$A$299,'C Report Grouper'!$D69,'C Report'!L$200:L$299)+SUMIF('C Report'!$A$400:$A$496,'C Report Grouper'!$D69,'C Report'!L$400:L$496)),SUMIF('C Report'!$A$200:$A$299,'C Report Grouper'!$D69,'C Report'!L$200:L$299))</f>
        <v>0</v>
      </c>
      <c r="O69" s="104">
        <f>IF($D$4="MAP+ADM Waivers",(SUMIF('C Report'!$A$200:$A$299,'C Report Grouper'!$D69,'C Report'!M$200:M$299)+SUMIF('C Report'!$A$400:$A$496,'C Report Grouper'!$D69,'C Report'!M$400:M$496)),SUMIF('C Report'!$A$200:$A$299,'C Report Grouper'!$D69,'C Report'!M$200:M$299))</f>
        <v>0</v>
      </c>
      <c r="P69" s="104">
        <f>IF($D$4="MAP+ADM Waivers",(SUMIF('C Report'!$A$200:$A$299,'C Report Grouper'!$D69,'C Report'!N$200:N$299)+SUMIF('C Report'!$A$400:$A$496,'C Report Grouper'!$D69,'C Report'!N$400:N$496)),SUMIF('C Report'!$A$200:$A$299,'C Report Grouper'!$D69,'C Report'!N$200:N$299))</f>
        <v>0</v>
      </c>
      <c r="Q69" s="104">
        <f>IF($D$4="MAP+ADM Waivers",(SUMIF('C Report'!$A$200:$A$299,'C Report Grouper'!$D69,'C Report'!O$200:O$299)+SUMIF('C Report'!$A$400:$A$496,'C Report Grouper'!$D69,'C Report'!O$400:O$496)),SUMIF('C Report'!$A$200:$A$299,'C Report Grouper'!$D69,'C Report'!O$200:O$299))</f>
        <v>0</v>
      </c>
      <c r="R69" s="104">
        <f>IF($D$4="MAP+ADM Waivers",(SUMIF('C Report'!$A$200:$A$299,'C Report Grouper'!$D69,'C Report'!P$200:P$299)+SUMIF('C Report'!$A$400:$A$496,'C Report Grouper'!$D69,'C Report'!P$400:P$496)),SUMIF('C Report'!$A$200:$A$299,'C Report Grouper'!$D69,'C Report'!P$200:P$299))</f>
        <v>0</v>
      </c>
      <c r="S69" s="104">
        <f>IF($D$4="MAP+ADM Waivers",(SUMIF('C Report'!$A$200:$A$299,'C Report Grouper'!$D69,'C Report'!Q$200:Q$299)+SUMIF('C Report'!$A$400:$A$496,'C Report Grouper'!$D69,'C Report'!Q$400:Q$496)),SUMIF('C Report'!$A$200:$A$299,'C Report Grouper'!$D69,'C Report'!Q$200:Q$299))</f>
        <v>0</v>
      </c>
      <c r="T69" s="104">
        <f>IF($D$4="MAP+ADM Waivers",(SUMIF('C Report'!$A$200:$A$299,'C Report Grouper'!$D69,'C Report'!R$200:R$299)+SUMIF('C Report'!$A$400:$A$496,'C Report Grouper'!$D69,'C Report'!R$400:R$496)),SUMIF('C Report'!$A$200:$A$299,'C Report Grouper'!$D69,'C Report'!R$200:R$299))</f>
        <v>0</v>
      </c>
      <c r="U69" s="104">
        <f>IF($D$4="MAP+ADM Waivers",(SUMIF('C Report'!$A$200:$A$299,'C Report Grouper'!$D69,'C Report'!S$200:S$299)+SUMIF('C Report'!$A$400:$A$496,'C Report Grouper'!$D69,'C Report'!S$400:S$496)),SUMIF('C Report'!$A$200:$A$299,'C Report Grouper'!$D69,'C Report'!S$200:S$299))</f>
        <v>0</v>
      </c>
      <c r="V69" s="104">
        <f>IF($D$4="MAP+ADM Waivers",(SUMIF('C Report'!$A$200:$A$299,'C Report Grouper'!$D69,'C Report'!T$200:T$299)+SUMIF('C Report'!$A$400:$A$496,'C Report Grouper'!$D69,'C Report'!T$400:T$496)),SUMIF('C Report'!$A$200:$A$299,'C Report Grouper'!$D69,'C Report'!T$200:T$299))</f>
        <v>0</v>
      </c>
      <c r="W69" s="104">
        <f>IF($D$4="MAP+ADM Waivers",(SUMIF('C Report'!$A$200:$A$299,'C Report Grouper'!$D69,'C Report'!U$200:U$299)+SUMIF('C Report'!$A$400:$A$496,'C Report Grouper'!$D69,'C Report'!U$400:U$496)),SUMIF('C Report'!$A$200:$A$299,'C Report Grouper'!$D69,'C Report'!U$200:U$299))</f>
        <v>0</v>
      </c>
      <c r="X69" s="104">
        <f>IF($D$4="MAP+ADM Waivers",(SUMIF('C Report'!$A$200:$A$299,'C Report Grouper'!$D69,'C Report'!V$200:V$299)+SUMIF('C Report'!$A$400:$A$496,'C Report Grouper'!$D69,'C Report'!V$400:V$496)),SUMIF('C Report'!$A$200:$A$299,'C Report Grouper'!$D69,'C Report'!V$200:V$299))</f>
        <v>0</v>
      </c>
      <c r="Y69" s="104">
        <f>IF($D$4="MAP+ADM Waivers",(SUMIF('C Report'!$A$200:$A$299,'C Report Grouper'!$D69,'C Report'!W$200:W$299)+SUMIF('C Report'!$A$400:$A$496,'C Report Grouper'!$D69,'C Report'!W$400:W$496)),SUMIF('C Report'!$A$200:$A$299,'C Report Grouper'!$D69,'C Report'!W$200:W$299))</f>
        <v>0</v>
      </c>
      <c r="Z69" s="104">
        <f>IF($D$4="MAP+ADM Waivers",(SUMIF('C Report'!$A$200:$A$299,'C Report Grouper'!$D69,'C Report'!X$200:X$299)+SUMIF('C Report'!$A$400:$A$496,'C Report Grouper'!$D69,'C Report'!X$400:X$496)),SUMIF('C Report'!$A$200:$A$299,'C Report Grouper'!$D69,'C Report'!X$200:X$299))</f>
        <v>0</v>
      </c>
      <c r="AA69" s="104">
        <f>IF($D$4="MAP+ADM Waivers",(SUMIF('C Report'!$A$200:$A$299,'C Report Grouper'!$D69,'C Report'!Y$200:Y$299)+SUMIF('C Report'!$A$400:$A$496,'C Report Grouper'!$D69,'C Report'!Y$400:Y$496)),SUMIF('C Report'!$A$200:$A$299,'C Report Grouper'!$D69,'C Report'!Y$200:Y$299))</f>
        <v>0</v>
      </c>
      <c r="AB69" s="104">
        <f>IF($D$4="MAP+ADM Waivers",(SUMIF('C Report'!$A$200:$A$299,'C Report Grouper'!$D69,'C Report'!Z$200:Z$299)+SUMIF('C Report'!$A$400:$A$496,'C Report Grouper'!$D69,'C Report'!Z$400:Z$496)),SUMIF('C Report'!$A$200:$A$299,'C Report Grouper'!$D69,'C Report'!Z$200:Z$299))</f>
        <v>0</v>
      </c>
      <c r="AC69" s="104">
        <f>IF($D$4="MAP+ADM Waivers",(SUMIF('C Report'!$A$200:$A$299,'C Report Grouper'!$D69,'C Report'!AA$200:AA$299)+SUMIF('C Report'!$A$400:$A$496,'C Report Grouper'!$D69,'C Report'!AA$400:AA$496)),SUMIF('C Report'!$A$200:$A$299,'C Report Grouper'!$D69,'C Report'!AA$200:AA$299))</f>
        <v>0</v>
      </c>
      <c r="AD69" s="104">
        <f>IF($D$4="MAP+ADM Waivers",(SUMIF('C Report'!$A$200:$A$299,'C Report Grouper'!$D69,'C Report'!AB$200:AB$299)+SUMIF('C Report'!$A$400:$A$496,'C Report Grouper'!$D69,'C Report'!AB$400:AB$496)),SUMIF('C Report'!$A$200:$A$299,'C Report Grouper'!$D69,'C Report'!AB$200:AB$299))</f>
        <v>0</v>
      </c>
      <c r="AE69" s="104">
        <f>IF($D$4="MAP+ADM Waivers",(SUMIF('C Report'!$A$200:$A$299,'C Report Grouper'!$D69,'C Report'!AC$200:AC$299)+SUMIF('C Report'!$A$400:$A$496,'C Report Grouper'!$D69,'C Report'!AC$400:AC$496)),SUMIF('C Report'!$A$200:$A$299,'C Report Grouper'!$D69,'C Report'!AC$200:AC$299))</f>
        <v>0</v>
      </c>
      <c r="AF69" s="104">
        <f>IF($D$4="MAP+ADM Waivers",(SUMIF('C Report'!$A$200:$A$299,'C Report Grouper'!$D69,'C Report'!AD$200:AD$299)+SUMIF('C Report'!$A$400:$A$496,'C Report Grouper'!$D69,'C Report'!AD$400:AD$496)),SUMIF('C Report'!$A$200:$A$299,'C Report Grouper'!$D69,'C Report'!AD$200:AD$299))</f>
        <v>0</v>
      </c>
      <c r="AG69" s="104">
        <f>IF($D$4="MAP+ADM Waivers",(SUMIF('C Report'!$A$200:$A$299,'C Report Grouper'!$D69,'C Report'!AE$200:AE$299)+SUMIF('C Report'!$A$400:$A$496,'C Report Grouper'!$D69,'C Report'!AE$400:AE$496)),SUMIF('C Report'!$A$200:$A$299,'C Report Grouper'!$D69,'C Report'!AE$200:AE$299))</f>
        <v>0</v>
      </c>
      <c r="AH69" s="105">
        <f>IF($D$4="MAP+ADM Waivers",(SUMIF('C Report'!$A$200:$A$299,'C Report Grouper'!$D69,'C Report'!AF$200:AF$299)+SUMIF('C Report'!$A$400:$A$496,'C Report Grouper'!$D69,'C Report'!AF$400:AF$496)),SUMIF('C Report'!$A$200:$A$299,'C Report Grouper'!$D69,'C Report'!AF$200:AF$299))</f>
        <v>0</v>
      </c>
    </row>
    <row r="70" spans="2:34" hidden="1" x14ac:dyDescent="0.2">
      <c r="B70" s="22"/>
      <c r="C70" s="58"/>
      <c r="D70" s="299"/>
      <c r="E70" s="103">
        <f>IF($D$4="MAP+ADM Waivers",(SUMIF('C Report'!$A$200:$A$299,'C Report Grouper'!$D70,'C Report'!C$200:C$299)+SUMIF('C Report'!$A$400:$A$496,'C Report Grouper'!$D70,'C Report'!C$400:C$496)),SUMIF('C Report'!$A$200:$A$299,'C Report Grouper'!$D70,'C Report'!C$200:C$299))</f>
        <v>0</v>
      </c>
      <c r="F70" s="104">
        <f>IF($D$4="MAP+ADM Waivers",(SUMIF('C Report'!$A$200:$A$299,'C Report Grouper'!$D70,'C Report'!D$200:D$299)+SUMIF('C Report'!$A$400:$A$496,'C Report Grouper'!$D70,'C Report'!D$400:D$496)),SUMIF('C Report'!$A$200:$A$299,'C Report Grouper'!$D70,'C Report'!D$200:D$299))</f>
        <v>0</v>
      </c>
      <c r="G70" s="104">
        <f>IF($D$4="MAP+ADM Waivers",(SUMIF('C Report'!$A$200:$A$299,'C Report Grouper'!$D70,'C Report'!E$200:E$299)+SUMIF('C Report'!$A$400:$A$496,'C Report Grouper'!$D70,'C Report'!E$400:E$496)),SUMIF('C Report'!$A$200:$A$299,'C Report Grouper'!$D70,'C Report'!E$200:E$299))</f>
        <v>0</v>
      </c>
      <c r="H70" s="104">
        <f>IF($D$4="MAP+ADM Waivers",(SUMIF('C Report'!$A$200:$A$299,'C Report Grouper'!$D70,'C Report'!F$200:F$299)+SUMIF('C Report'!$A$400:$A$496,'C Report Grouper'!$D70,'C Report'!F$400:F$496)),SUMIF('C Report'!$A$200:$A$299,'C Report Grouper'!$D70,'C Report'!F$200:F$299))</f>
        <v>0</v>
      </c>
      <c r="I70" s="104">
        <f>IF($D$4="MAP+ADM Waivers",(SUMIF('C Report'!$A$200:$A$299,'C Report Grouper'!$D70,'C Report'!G$200:G$299)+SUMIF('C Report'!$A$400:$A$496,'C Report Grouper'!$D70,'C Report'!G$400:G$496)),SUMIF('C Report'!$A$200:$A$299,'C Report Grouper'!$D70,'C Report'!G$200:G$299))</f>
        <v>0</v>
      </c>
      <c r="J70" s="104">
        <f>IF($D$4="MAP+ADM Waivers",(SUMIF('C Report'!$A$200:$A$299,'C Report Grouper'!$D70,'C Report'!H$200:H$299)+SUMIF('C Report'!$A$400:$A$496,'C Report Grouper'!$D70,'C Report'!H$400:H$496)),SUMIF('C Report'!$A$200:$A$299,'C Report Grouper'!$D70,'C Report'!H$200:H$299))</f>
        <v>0</v>
      </c>
      <c r="K70" s="104">
        <f>IF($D$4="MAP+ADM Waivers",(SUMIF('C Report'!$A$200:$A$299,'C Report Grouper'!$D70,'C Report'!I$200:I$299)+SUMIF('C Report'!$A$400:$A$496,'C Report Grouper'!$D70,'C Report'!I$400:I$496)),SUMIF('C Report'!$A$200:$A$299,'C Report Grouper'!$D70,'C Report'!I$200:I$299))</f>
        <v>0</v>
      </c>
      <c r="L70" s="104">
        <f>IF($D$4="MAP+ADM Waivers",(SUMIF('C Report'!$A$200:$A$299,'C Report Grouper'!$D70,'C Report'!J$200:J$299)+SUMIF('C Report'!$A$400:$A$496,'C Report Grouper'!$D70,'C Report'!J$400:J$496)),SUMIF('C Report'!$A$200:$A$299,'C Report Grouper'!$D70,'C Report'!J$200:J$299))</f>
        <v>0</v>
      </c>
      <c r="M70" s="104">
        <f>IF($D$4="MAP+ADM Waivers",(SUMIF('C Report'!$A$200:$A$299,'C Report Grouper'!$D70,'C Report'!K$200:K$299)+SUMIF('C Report'!$A$400:$A$496,'C Report Grouper'!$D70,'C Report'!K$400:K$496)),SUMIF('C Report'!$A$200:$A$299,'C Report Grouper'!$D70,'C Report'!K$200:K$299))</f>
        <v>0</v>
      </c>
      <c r="N70" s="104">
        <f>IF($D$4="MAP+ADM Waivers",(SUMIF('C Report'!$A$200:$A$299,'C Report Grouper'!$D70,'C Report'!L$200:L$299)+SUMIF('C Report'!$A$400:$A$496,'C Report Grouper'!$D70,'C Report'!L$400:L$496)),SUMIF('C Report'!$A$200:$A$299,'C Report Grouper'!$D70,'C Report'!L$200:L$299))</f>
        <v>0</v>
      </c>
      <c r="O70" s="104">
        <f>IF($D$4="MAP+ADM Waivers",(SUMIF('C Report'!$A$200:$A$299,'C Report Grouper'!$D70,'C Report'!M$200:M$299)+SUMIF('C Report'!$A$400:$A$496,'C Report Grouper'!$D70,'C Report'!M$400:M$496)),SUMIF('C Report'!$A$200:$A$299,'C Report Grouper'!$D70,'C Report'!M$200:M$299))</f>
        <v>0</v>
      </c>
      <c r="P70" s="104">
        <f>IF($D$4="MAP+ADM Waivers",(SUMIF('C Report'!$A$200:$A$299,'C Report Grouper'!$D70,'C Report'!N$200:N$299)+SUMIF('C Report'!$A$400:$A$496,'C Report Grouper'!$D70,'C Report'!N$400:N$496)),SUMIF('C Report'!$A$200:$A$299,'C Report Grouper'!$D70,'C Report'!N$200:N$299))</f>
        <v>0</v>
      </c>
      <c r="Q70" s="104">
        <f>IF($D$4="MAP+ADM Waivers",(SUMIF('C Report'!$A$200:$A$299,'C Report Grouper'!$D70,'C Report'!O$200:O$299)+SUMIF('C Report'!$A$400:$A$496,'C Report Grouper'!$D70,'C Report'!O$400:O$496)),SUMIF('C Report'!$A$200:$A$299,'C Report Grouper'!$D70,'C Report'!O$200:O$299))</f>
        <v>0</v>
      </c>
      <c r="R70" s="104">
        <f>IF($D$4="MAP+ADM Waivers",(SUMIF('C Report'!$A$200:$A$299,'C Report Grouper'!$D70,'C Report'!P$200:P$299)+SUMIF('C Report'!$A$400:$A$496,'C Report Grouper'!$D70,'C Report'!P$400:P$496)),SUMIF('C Report'!$A$200:$A$299,'C Report Grouper'!$D70,'C Report'!P$200:P$299))</f>
        <v>0</v>
      </c>
      <c r="S70" s="104">
        <f>IF($D$4="MAP+ADM Waivers",(SUMIF('C Report'!$A$200:$A$299,'C Report Grouper'!$D70,'C Report'!Q$200:Q$299)+SUMIF('C Report'!$A$400:$A$496,'C Report Grouper'!$D70,'C Report'!Q$400:Q$496)),SUMIF('C Report'!$A$200:$A$299,'C Report Grouper'!$D70,'C Report'!Q$200:Q$299))</f>
        <v>0</v>
      </c>
      <c r="T70" s="104">
        <f>IF($D$4="MAP+ADM Waivers",(SUMIF('C Report'!$A$200:$A$299,'C Report Grouper'!$D70,'C Report'!R$200:R$299)+SUMIF('C Report'!$A$400:$A$496,'C Report Grouper'!$D70,'C Report'!R$400:R$496)),SUMIF('C Report'!$A$200:$A$299,'C Report Grouper'!$D70,'C Report'!R$200:R$299))</f>
        <v>0</v>
      </c>
      <c r="U70" s="104">
        <f>IF($D$4="MAP+ADM Waivers",(SUMIF('C Report'!$A$200:$A$299,'C Report Grouper'!$D70,'C Report'!S$200:S$299)+SUMIF('C Report'!$A$400:$A$496,'C Report Grouper'!$D70,'C Report'!S$400:S$496)),SUMIF('C Report'!$A$200:$A$299,'C Report Grouper'!$D70,'C Report'!S$200:S$299))</f>
        <v>0</v>
      </c>
      <c r="V70" s="104">
        <f>IF($D$4="MAP+ADM Waivers",(SUMIF('C Report'!$A$200:$A$299,'C Report Grouper'!$D70,'C Report'!T$200:T$299)+SUMIF('C Report'!$A$400:$A$496,'C Report Grouper'!$D70,'C Report'!T$400:T$496)),SUMIF('C Report'!$A$200:$A$299,'C Report Grouper'!$D70,'C Report'!T$200:T$299))</f>
        <v>0</v>
      </c>
      <c r="W70" s="104">
        <f>IF($D$4="MAP+ADM Waivers",(SUMIF('C Report'!$A$200:$A$299,'C Report Grouper'!$D70,'C Report'!U$200:U$299)+SUMIF('C Report'!$A$400:$A$496,'C Report Grouper'!$D70,'C Report'!U$400:U$496)),SUMIF('C Report'!$A$200:$A$299,'C Report Grouper'!$D70,'C Report'!U$200:U$299))</f>
        <v>0</v>
      </c>
      <c r="X70" s="104">
        <f>IF($D$4="MAP+ADM Waivers",(SUMIF('C Report'!$A$200:$A$299,'C Report Grouper'!$D70,'C Report'!V$200:V$299)+SUMIF('C Report'!$A$400:$A$496,'C Report Grouper'!$D70,'C Report'!V$400:V$496)),SUMIF('C Report'!$A$200:$A$299,'C Report Grouper'!$D70,'C Report'!V$200:V$299))</f>
        <v>0</v>
      </c>
      <c r="Y70" s="104">
        <f>IF($D$4="MAP+ADM Waivers",(SUMIF('C Report'!$A$200:$A$299,'C Report Grouper'!$D70,'C Report'!W$200:W$299)+SUMIF('C Report'!$A$400:$A$496,'C Report Grouper'!$D70,'C Report'!W$400:W$496)),SUMIF('C Report'!$A$200:$A$299,'C Report Grouper'!$D70,'C Report'!W$200:W$299))</f>
        <v>0</v>
      </c>
      <c r="Z70" s="104">
        <f>IF($D$4="MAP+ADM Waivers",(SUMIF('C Report'!$A$200:$A$299,'C Report Grouper'!$D70,'C Report'!X$200:X$299)+SUMIF('C Report'!$A$400:$A$496,'C Report Grouper'!$D70,'C Report'!X$400:X$496)),SUMIF('C Report'!$A$200:$A$299,'C Report Grouper'!$D70,'C Report'!X$200:X$299))</f>
        <v>0</v>
      </c>
      <c r="AA70" s="104">
        <f>IF($D$4="MAP+ADM Waivers",(SUMIF('C Report'!$A$200:$A$299,'C Report Grouper'!$D70,'C Report'!Y$200:Y$299)+SUMIF('C Report'!$A$400:$A$496,'C Report Grouper'!$D70,'C Report'!Y$400:Y$496)),SUMIF('C Report'!$A$200:$A$299,'C Report Grouper'!$D70,'C Report'!Y$200:Y$299))</f>
        <v>0</v>
      </c>
      <c r="AB70" s="104">
        <f>IF($D$4="MAP+ADM Waivers",(SUMIF('C Report'!$A$200:$A$299,'C Report Grouper'!$D70,'C Report'!Z$200:Z$299)+SUMIF('C Report'!$A$400:$A$496,'C Report Grouper'!$D70,'C Report'!Z$400:Z$496)),SUMIF('C Report'!$A$200:$A$299,'C Report Grouper'!$D70,'C Report'!Z$200:Z$299))</f>
        <v>0</v>
      </c>
      <c r="AC70" s="104">
        <f>IF($D$4="MAP+ADM Waivers",(SUMIF('C Report'!$A$200:$A$299,'C Report Grouper'!$D70,'C Report'!AA$200:AA$299)+SUMIF('C Report'!$A$400:$A$496,'C Report Grouper'!$D70,'C Report'!AA$400:AA$496)),SUMIF('C Report'!$A$200:$A$299,'C Report Grouper'!$D70,'C Report'!AA$200:AA$299))</f>
        <v>0</v>
      </c>
      <c r="AD70" s="104">
        <f>IF($D$4="MAP+ADM Waivers",(SUMIF('C Report'!$A$200:$A$299,'C Report Grouper'!$D70,'C Report'!AB$200:AB$299)+SUMIF('C Report'!$A$400:$A$496,'C Report Grouper'!$D70,'C Report'!AB$400:AB$496)),SUMIF('C Report'!$A$200:$A$299,'C Report Grouper'!$D70,'C Report'!AB$200:AB$299))</f>
        <v>0</v>
      </c>
      <c r="AE70" s="104">
        <f>IF($D$4="MAP+ADM Waivers",(SUMIF('C Report'!$A$200:$A$299,'C Report Grouper'!$D70,'C Report'!AC$200:AC$299)+SUMIF('C Report'!$A$400:$A$496,'C Report Grouper'!$D70,'C Report'!AC$400:AC$496)),SUMIF('C Report'!$A$200:$A$299,'C Report Grouper'!$D70,'C Report'!AC$200:AC$299))</f>
        <v>0</v>
      </c>
      <c r="AF70" s="104">
        <f>IF($D$4="MAP+ADM Waivers",(SUMIF('C Report'!$A$200:$A$299,'C Report Grouper'!$D70,'C Report'!AD$200:AD$299)+SUMIF('C Report'!$A$400:$A$496,'C Report Grouper'!$D70,'C Report'!AD$400:AD$496)),SUMIF('C Report'!$A$200:$A$299,'C Report Grouper'!$D70,'C Report'!AD$200:AD$299))</f>
        <v>0</v>
      </c>
      <c r="AG70" s="104">
        <f>IF($D$4="MAP+ADM Waivers",(SUMIF('C Report'!$A$200:$A$299,'C Report Grouper'!$D70,'C Report'!AE$200:AE$299)+SUMIF('C Report'!$A$400:$A$496,'C Report Grouper'!$D70,'C Report'!AE$400:AE$496)),SUMIF('C Report'!$A$200:$A$299,'C Report Grouper'!$D70,'C Report'!AE$200:AE$299))</f>
        <v>0</v>
      </c>
      <c r="AH70" s="105">
        <f>IF($D$4="MAP+ADM Waivers",(SUMIF('C Report'!$A$200:$A$299,'C Report Grouper'!$D70,'C Report'!AF$200:AF$299)+SUMIF('C Report'!$A$400:$A$496,'C Report Grouper'!$D70,'C Report'!AF$400:AF$496)),SUMIF('C Report'!$A$200:$A$299,'C Report Grouper'!$D70,'C Report'!AF$200:AF$299))</f>
        <v>0</v>
      </c>
    </row>
    <row r="71" spans="2:34" hidden="1" x14ac:dyDescent="0.2">
      <c r="B71" s="30" t="s">
        <v>44</v>
      </c>
      <c r="C71" s="58"/>
      <c r="D71" s="299"/>
      <c r="E71" s="103">
        <f>IF($D$4="MAP+ADM Waivers",(SUMIF('C Report'!$A$200:$A$299,'C Report Grouper'!$D71,'C Report'!C$200:C$299)+SUMIF('C Report'!$A$400:$A$496,'C Report Grouper'!$D71,'C Report'!C$400:C$496)),SUMIF('C Report'!$A$200:$A$299,'C Report Grouper'!$D71,'C Report'!C$200:C$299))</f>
        <v>0</v>
      </c>
      <c r="F71" s="104">
        <f>IF($D$4="MAP+ADM Waivers",(SUMIF('C Report'!$A$200:$A$299,'C Report Grouper'!$D71,'C Report'!D$200:D$299)+SUMIF('C Report'!$A$400:$A$496,'C Report Grouper'!$D71,'C Report'!D$400:D$496)),SUMIF('C Report'!$A$200:$A$299,'C Report Grouper'!$D71,'C Report'!D$200:D$299))</f>
        <v>0</v>
      </c>
      <c r="G71" s="104">
        <f>IF($D$4="MAP+ADM Waivers",(SUMIF('C Report'!$A$200:$A$299,'C Report Grouper'!$D71,'C Report'!E$200:E$299)+SUMIF('C Report'!$A$400:$A$496,'C Report Grouper'!$D71,'C Report'!E$400:E$496)),SUMIF('C Report'!$A$200:$A$299,'C Report Grouper'!$D71,'C Report'!E$200:E$299))</f>
        <v>0</v>
      </c>
      <c r="H71" s="104">
        <f>IF($D$4="MAP+ADM Waivers",(SUMIF('C Report'!$A$200:$A$299,'C Report Grouper'!$D71,'C Report'!F$200:F$299)+SUMIF('C Report'!$A$400:$A$496,'C Report Grouper'!$D71,'C Report'!F$400:F$496)),SUMIF('C Report'!$A$200:$A$299,'C Report Grouper'!$D71,'C Report'!F$200:F$299))</f>
        <v>0</v>
      </c>
      <c r="I71" s="104">
        <f>IF($D$4="MAP+ADM Waivers",(SUMIF('C Report'!$A$200:$A$299,'C Report Grouper'!$D71,'C Report'!G$200:G$299)+SUMIF('C Report'!$A$400:$A$496,'C Report Grouper'!$D71,'C Report'!G$400:G$496)),SUMIF('C Report'!$A$200:$A$299,'C Report Grouper'!$D71,'C Report'!G$200:G$299))</f>
        <v>0</v>
      </c>
      <c r="J71" s="104">
        <f>IF($D$4="MAP+ADM Waivers",(SUMIF('C Report'!$A$200:$A$299,'C Report Grouper'!$D71,'C Report'!H$200:H$299)+SUMIF('C Report'!$A$400:$A$496,'C Report Grouper'!$D71,'C Report'!H$400:H$496)),SUMIF('C Report'!$A$200:$A$299,'C Report Grouper'!$D71,'C Report'!H$200:H$299))</f>
        <v>0</v>
      </c>
      <c r="K71" s="104">
        <f>IF($D$4="MAP+ADM Waivers",(SUMIF('C Report'!$A$200:$A$299,'C Report Grouper'!$D71,'C Report'!I$200:I$299)+SUMIF('C Report'!$A$400:$A$496,'C Report Grouper'!$D71,'C Report'!I$400:I$496)),SUMIF('C Report'!$A$200:$A$299,'C Report Grouper'!$D71,'C Report'!I$200:I$299))</f>
        <v>0</v>
      </c>
      <c r="L71" s="104">
        <f>IF($D$4="MAP+ADM Waivers",(SUMIF('C Report'!$A$200:$A$299,'C Report Grouper'!$D71,'C Report'!J$200:J$299)+SUMIF('C Report'!$A$400:$A$496,'C Report Grouper'!$D71,'C Report'!J$400:J$496)),SUMIF('C Report'!$A$200:$A$299,'C Report Grouper'!$D71,'C Report'!J$200:J$299))</f>
        <v>0</v>
      </c>
      <c r="M71" s="104">
        <f>IF($D$4="MAP+ADM Waivers",(SUMIF('C Report'!$A$200:$A$299,'C Report Grouper'!$D71,'C Report'!K$200:K$299)+SUMIF('C Report'!$A$400:$A$496,'C Report Grouper'!$D71,'C Report'!K$400:K$496)),SUMIF('C Report'!$A$200:$A$299,'C Report Grouper'!$D71,'C Report'!K$200:K$299))</f>
        <v>0</v>
      </c>
      <c r="N71" s="104">
        <f>IF($D$4="MAP+ADM Waivers",(SUMIF('C Report'!$A$200:$A$299,'C Report Grouper'!$D71,'C Report'!L$200:L$299)+SUMIF('C Report'!$A$400:$A$496,'C Report Grouper'!$D71,'C Report'!L$400:L$496)),SUMIF('C Report'!$A$200:$A$299,'C Report Grouper'!$D71,'C Report'!L$200:L$299))</f>
        <v>0</v>
      </c>
      <c r="O71" s="104">
        <f>IF($D$4="MAP+ADM Waivers",(SUMIF('C Report'!$A$200:$A$299,'C Report Grouper'!$D71,'C Report'!M$200:M$299)+SUMIF('C Report'!$A$400:$A$496,'C Report Grouper'!$D71,'C Report'!M$400:M$496)),SUMIF('C Report'!$A$200:$A$299,'C Report Grouper'!$D71,'C Report'!M$200:M$299))</f>
        <v>0</v>
      </c>
      <c r="P71" s="104">
        <f>IF($D$4="MAP+ADM Waivers",(SUMIF('C Report'!$A$200:$A$299,'C Report Grouper'!$D71,'C Report'!N$200:N$299)+SUMIF('C Report'!$A$400:$A$496,'C Report Grouper'!$D71,'C Report'!N$400:N$496)),SUMIF('C Report'!$A$200:$A$299,'C Report Grouper'!$D71,'C Report'!N$200:N$299))</f>
        <v>0</v>
      </c>
      <c r="Q71" s="104">
        <f>IF($D$4="MAP+ADM Waivers",(SUMIF('C Report'!$A$200:$A$299,'C Report Grouper'!$D71,'C Report'!O$200:O$299)+SUMIF('C Report'!$A$400:$A$496,'C Report Grouper'!$D71,'C Report'!O$400:O$496)),SUMIF('C Report'!$A$200:$A$299,'C Report Grouper'!$D71,'C Report'!O$200:O$299))</f>
        <v>0</v>
      </c>
      <c r="R71" s="104">
        <f>IF($D$4="MAP+ADM Waivers",(SUMIF('C Report'!$A$200:$A$299,'C Report Grouper'!$D71,'C Report'!P$200:P$299)+SUMIF('C Report'!$A$400:$A$496,'C Report Grouper'!$D71,'C Report'!P$400:P$496)),SUMIF('C Report'!$A$200:$A$299,'C Report Grouper'!$D71,'C Report'!P$200:P$299))</f>
        <v>0</v>
      </c>
      <c r="S71" s="104">
        <f>IF($D$4="MAP+ADM Waivers",(SUMIF('C Report'!$A$200:$A$299,'C Report Grouper'!$D71,'C Report'!Q$200:Q$299)+SUMIF('C Report'!$A$400:$A$496,'C Report Grouper'!$D71,'C Report'!Q$400:Q$496)),SUMIF('C Report'!$A$200:$A$299,'C Report Grouper'!$D71,'C Report'!Q$200:Q$299))</f>
        <v>0</v>
      </c>
      <c r="T71" s="104">
        <f>IF($D$4="MAP+ADM Waivers",(SUMIF('C Report'!$A$200:$A$299,'C Report Grouper'!$D71,'C Report'!R$200:R$299)+SUMIF('C Report'!$A$400:$A$496,'C Report Grouper'!$D71,'C Report'!R$400:R$496)),SUMIF('C Report'!$A$200:$A$299,'C Report Grouper'!$D71,'C Report'!R$200:R$299))</f>
        <v>0</v>
      </c>
      <c r="U71" s="104">
        <f>IF($D$4="MAP+ADM Waivers",(SUMIF('C Report'!$A$200:$A$299,'C Report Grouper'!$D71,'C Report'!S$200:S$299)+SUMIF('C Report'!$A$400:$A$496,'C Report Grouper'!$D71,'C Report'!S$400:S$496)),SUMIF('C Report'!$A$200:$A$299,'C Report Grouper'!$D71,'C Report'!S$200:S$299))</f>
        <v>0</v>
      </c>
      <c r="V71" s="104">
        <f>IF($D$4="MAP+ADM Waivers",(SUMIF('C Report'!$A$200:$A$299,'C Report Grouper'!$D71,'C Report'!T$200:T$299)+SUMIF('C Report'!$A$400:$A$496,'C Report Grouper'!$D71,'C Report'!T$400:T$496)),SUMIF('C Report'!$A$200:$A$299,'C Report Grouper'!$D71,'C Report'!T$200:T$299))</f>
        <v>0</v>
      </c>
      <c r="W71" s="104">
        <f>IF($D$4="MAP+ADM Waivers",(SUMIF('C Report'!$A$200:$A$299,'C Report Grouper'!$D71,'C Report'!U$200:U$299)+SUMIF('C Report'!$A$400:$A$496,'C Report Grouper'!$D71,'C Report'!U$400:U$496)),SUMIF('C Report'!$A$200:$A$299,'C Report Grouper'!$D71,'C Report'!U$200:U$299))</f>
        <v>0</v>
      </c>
      <c r="X71" s="104">
        <f>IF($D$4="MAP+ADM Waivers",(SUMIF('C Report'!$A$200:$A$299,'C Report Grouper'!$D71,'C Report'!V$200:V$299)+SUMIF('C Report'!$A$400:$A$496,'C Report Grouper'!$D71,'C Report'!V$400:V$496)),SUMIF('C Report'!$A$200:$A$299,'C Report Grouper'!$D71,'C Report'!V$200:V$299))</f>
        <v>0</v>
      </c>
      <c r="Y71" s="104">
        <f>IF($D$4="MAP+ADM Waivers",(SUMIF('C Report'!$A$200:$A$299,'C Report Grouper'!$D71,'C Report'!W$200:W$299)+SUMIF('C Report'!$A$400:$A$496,'C Report Grouper'!$D71,'C Report'!W$400:W$496)),SUMIF('C Report'!$A$200:$A$299,'C Report Grouper'!$D71,'C Report'!W$200:W$299))</f>
        <v>0</v>
      </c>
      <c r="Z71" s="104">
        <f>IF($D$4="MAP+ADM Waivers",(SUMIF('C Report'!$A$200:$A$299,'C Report Grouper'!$D71,'C Report'!X$200:X$299)+SUMIF('C Report'!$A$400:$A$496,'C Report Grouper'!$D71,'C Report'!X$400:X$496)),SUMIF('C Report'!$A$200:$A$299,'C Report Grouper'!$D71,'C Report'!X$200:X$299))</f>
        <v>0</v>
      </c>
      <c r="AA71" s="104">
        <f>IF($D$4="MAP+ADM Waivers",(SUMIF('C Report'!$A$200:$A$299,'C Report Grouper'!$D71,'C Report'!Y$200:Y$299)+SUMIF('C Report'!$A$400:$A$496,'C Report Grouper'!$D71,'C Report'!Y$400:Y$496)),SUMIF('C Report'!$A$200:$A$299,'C Report Grouper'!$D71,'C Report'!Y$200:Y$299))</f>
        <v>0</v>
      </c>
      <c r="AB71" s="104">
        <f>IF($D$4="MAP+ADM Waivers",(SUMIF('C Report'!$A$200:$A$299,'C Report Grouper'!$D71,'C Report'!Z$200:Z$299)+SUMIF('C Report'!$A$400:$A$496,'C Report Grouper'!$D71,'C Report'!Z$400:Z$496)),SUMIF('C Report'!$A$200:$A$299,'C Report Grouper'!$D71,'C Report'!Z$200:Z$299))</f>
        <v>0</v>
      </c>
      <c r="AC71" s="104">
        <f>IF($D$4="MAP+ADM Waivers",(SUMIF('C Report'!$A$200:$A$299,'C Report Grouper'!$D71,'C Report'!AA$200:AA$299)+SUMIF('C Report'!$A$400:$A$496,'C Report Grouper'!$D71,'C Report'!AA$400:AA$496)),SUMIF('C Report'!$A$200:$A$299,'C Report Grouper'!$D71,'C Report'!AA$200:AA$299))</f>
        <v>0</v>
      </c>
      <c r="AD71" s="104">
        <f>IF($D$4="MAP+ADM Waivers",(SUMIF('C Report'!$A$200:$A$299,'C Report Grouper'!$D71,'C Report'!AB$200:AB$299)+SUMIF('C Report'!$A$400:$A$496,'C Report Grouper'!$D71,'C Report'!AB$400:AB$496)),SUMIF('C Report'!$A$200:$A$299,'C Report Grouper'!$D71,'C Report'!AB$200:AB$299))</f>
        <v>0</v>
      </c>
      <c r="AE71" s="104">
        <f>IF($D$4="MAP+ADM Waivers",(SUMIF('C Report'!$A$200:$A$299,'C Report Grouper'!$D71,'C Report'!AC$200:AC$299)+SUMIF('C Report'!$A$400:$A$496,'C Report Grouper'!$D71,'C Report'!AC$400:AC$496)),SUMIF('C Report'!$A$200:$A$299,'C Report Grouper'!$D71,'C Report'!AC$200:AC$299))</f>
        <v>0</v>
      </c>
      <c r="AF71" s="104">
        <f>IF($D$4="MAP+ADM Waivers",(SUMIF('C Report'!$A$200:$A$299,'C Report Grouper'!$D71,'C Report'!AD$200:AD$299)+SUMIF('C Report'!$A$400:$A$496,'C Report Grouper'!$D71,'C Report'!AD$400:AD$496)),SUMIF('C Report'!$A$200:$A$299,'C Report Grouper'!$D71,'C Report'!AD$200:AD$299))</f>
        <v>0</v>
      </c>
      <c r="AG71" s="104">
        <f>IF($D$4="MAP+ADM Waivers",(SUMIF('C Report'!$A$200:$A$299,'C Report Grouper'!$D71,'C Report'!AE$200:AE$299)+SUMIF('C Report'!$A$400:$A$496,'C Report Grouper'!$D71,'C Report'!AE$400:AE$496)),SUMIF('C Report'!$A$200:$A$299,'C Report Grouper'!$D71,'C Report'!AE$200:AE$299))</f>
        <v>0</v>
      </c>
      <c r="AH71" s="105">
        <f>IF($D$4="MAP+ADM Waivers",(SUMIF('C Report'!$A$200:$A$299,'C Report Grouper'!$D71,'C Report'!AF$200:AF$299)+SUMIF('C Report'!$A$400:$A$496,'C Report Grouper'!$D71,'C Report'!AF$400:AF$496)),SUMIF('C Report'!$A$200:$A$299,'C Report Grouper'!$D71,'C Report'!AF$200:AF$299))</f>
        <v>0</v>
      </c>
    </row>
    <row r="72" spans="2:34" hidden="1" x14ac:dyDescent="0.2">
      <c r="B72" s="22" t="str">
        <f>IFERROR(VLOOKUP(C72,'MEG Def'!$A$35:$B$40,2),"")</f>
        <v/>
      </c>
      <c r="C72" s="57"/>
      <c r="D72" s="299"/>
      <c r="E72" s="103">
        <f>IF($D$4="MAP+ADM Waivers",(SUMIF('C Report'!$A$200:$A$299,'C Report Grouper'!$D72,'C Report'!C$200:C$299)+SUMIF('C Report'!$A$400:$A$496,'C Report Grouper'!$D72,'C Report'!C$400:C$496)),SUMIF('C Report'!$A$200:$A$299,'C Report Grouper'!$D72,'C Report'!C$200:C$299))</f>
        <v>0</v>
      </c>
      <c r="F72" s="104">
        <f>IF($D$4="MAP+ADM Waivers",(SUMIF('C Report'!$A$200:$A$299,'C Report Grouper'!$D72,'C Report'!D$200:D$299)+SUMIF('C Report'!$A$400:$A$496,'C Report Grouper'!$D72,'C Report'!D$400:D$496)),SUMIF('C Report'!$A$200:$A$299,'C Report Grouper'!$D72,'C Report'!D$200:D$299))</f>
        <v>0</v>
      </c>
      <c r="G72" s="104">
        <f>IF($D$4="MAP+ADM Waivers",(SUMIF('C Report'!$A$200:$A$299,'C Report Grouper'!$D72,'C Report'!E$200:E$299)+SUMIF('C Report'!$A$400:$A$496,'C Report Grouper'!$D72,'C Report'!E$400:E$496)),SUMIF('C Report'!$A$200:$A$299,'C Report Grouper'!$D72,'C Report'!E$200:E$299))</f>
        <v>0</v>
      </c>
      <c r="H72" s="104">
        <f>IF($D$4="MAP+ADM Waivers",(SUMIF('C Report'!$A$200:$A$299,'C Report Grouper'!$D72,'C Report'!F$200:F$299)+SUMIF('C Report'!$A$400:$A$496,'C Report Grouper'!$D72,'C Report'!F$400:F$496)),SUMIF('C Report'!$A$200:$A$299,'C Report Grouper'!$D72,'C Report'!F$200:F$299))</f>
        <v>0</v>
      </c>
      <c r="I72" s="104">
        <f>IF($D$4="MAP+ADM Waivers",(SUMIF('C Report'!$A$200:$A$299,'C Report Grouper'!$D72,'C Report'!G$200:G$299)+SUMIF('C Report'!$A$400:$A$496,'C Report Grouper'!$D72,'C Report'!G$400:G$496)),SUMIF('C Report'!$A$200:$A$299,'C Report Grouper'!$D72,'C Report'!G$200:G$299))</f>
        <v>0</v>
      </c>
      <c r="J72" s="104">
        <f>IF($D$4="MAP+ADM Waivers",(SUMIF('C Report'!$A$200:$A$299,'C Report Grouper'!$D72,'C Report'!H$200:H$299)+SUMIF('C Report'!$A$400:$A$496,'C Report Grouper'!$D72,'C Report'!H$400:H$496)),SUMIF('C Report'!$A$200:$A$299,'C Report Grouper'!$D72,'C Report'!H$200:H$299))</f>
        <v>0</v>
      </c>
      <c r="K72" s="104">
        <f>IF($D$4="MAP+ADM Waivers",(SUMIF('C Report'!$A$200:$A$299,'C Report Grouper'!$D72,'C Report'!I$200:I$299)+SUMIF('C Report'!$A$400:$A$496,'C Report Grouper'!$D72,'C Report'!I$400:I$496)),SUMIF('C Report'!$A$200:$A$299,'C Report Grouper'!$D72,'C Report'!I$200:I$299))</f>
        <v>0</v>
      </c>
      <c r="L72" s="104">
        <f>IF($D$4="MAP+ADM Waivers",(SUMIF('C Report'!$A$200:$A$299,'C Report Grouper'!$D72,'C Report'!J$200:J$299)+SUMIF('C Report'!$A$400:$A$496,'C Report Grouper'!$D72,'C Report'!J$400:J$496)),SUMIF('C Report'!$A$200:$A$299,'C Report Grouper'!$D72,'C Report'!J$200:J$299))</f>
        <v>0</v>
      </c>
      <c r="M72" s="104">
        <f>IF($D$4="MAP+ADM Waivers",(SUMIF('C Report'!$A$200:$A$299,'C Report Grouper'!$D72,'C Report'!K$200:K$299)+SUMIF('C Report'!$A$400:$A$496,'C Report Grouper'!$D72,'C Report'!K$400:K$496)),SUMIF('C Report'!$A$200:$A$299,'C Report Grouper'!$D72,'C Report'!K$200:K$299))</f>
        <v>0</v>
      </c>
      <c r="N72" s="104">
        <f>IF($D$4="MAP+ADM Waivers",(SUMIF('C Report'!$A$200:$A$299,'C Report Grouper'!$D72,'C Report'!L$200:L$299)+SUMIF('C Report'!$A$400:$A$496,'C Report Grouper'!$D72,'C Report'!L$400:L$496)),SUMIF('C Report'!$A$200:$A$299,'C Report Grouper'!$D72,'C Report'!L$200:L$299))</f>
        <v>0</v>
      </c>
      <c r="O72" s="104">
        <f>IF($D$4="MAP+ADM Waivers",(SUMIF('C Report'!$A$200:$A$299,'C Report Grouper'!$D72,'C Report'!M$200:M$299)+SUMIF('C Report'!$A$400:$A$496,'C Report Grouper'!$D72,'C Report'!M$400:M$496)),SUMIF('C Report'!$A$200:$A$299,'C Report Grouper'!$D72,'C Report'!M$200:M$299))</f>
        <v>0</v>
      </c>
      <c r="P72" s="104">
        <f>IF($D$4="MAP+ADM Waivers",(SUMIF('C Report'!$A$200:$A$299,'C Report Grouper'!$D72,'C Report'!N$200:N$299)+SUMIF('C Report'!$A$400:$A$496,'C Report Grouper'!$D72,'C Report'!N$400:N$496)),SUMIF('C Report'!$A$200:$A$299,'C Report Grouper'!$D72,'C Report'!N$200:N$299))</f>
        <v>0</v>
      </c>
      <c r="Q72" s="104">
        <f>IF($D$4="MAP+ADM Waivers",(SUMIF('C Report'!$A$200:$A$299,'C Report Grouper'!$D72,'C Report'!O$200:O$299)+SUMIF('C Report'!$A$400:$A$496,'C Report Grouper'!$D72,'C Report'!O$400:O$496)),SUMIF('C Report'!$A$200:$A$299,'C Report Grouper'!$D72,'C Report'!O$200:O$299))</f>
        <v>0</v>
      </c>
      <c r="R72" s="104">
        <f>IF($D$4="MAP+ADM Waivers",(SUMIF('C Report'!$A$200:$A$299,'C Report Grouper'!$D72,'C Report'!P$200:P$299)+SUMIF('C Report'!$A$400:$A$496,'C Report Grouper'!$D72,'C Report'!P$400:P$496)),SUMIF('C Report'!$A$200:$A$299,'C Report Grouper'!$D72,'C Report'!P$200:P$299))</f>
        <v>0</v>
      </c>
      <c r="S72" s="104">
        <f>IF($D$4="MAP+ADM Waivers",(SUMIF('C Report'!$A$200:$A$299,'C Report Grouper'!$D72,'C Report'!Q$200:Q$299)+SUMIF('C Report'!$A$400:$A$496,'C Report Grouper'!$D72,'C Report'!Q$400:Q$496)),SUMIF('C Report'!$A$200:$A$299,'C Report Grouper'!$D72,'C Report'!Q$200:Q$299))</f>
        <v>0</v>
      </c>
      <c r="T72" s="104">
        <f>IF($D$4="MAP+ADM Waivers",(SUMIF('C Report'!$A$200:$A$299,'C Report Grouper'!$D72,'C Report'!R$200:R$299)+SUMIF('C Report'!$A$400:$A$496,'C Report Grouper'!$D72,'C Report'!R$400:R$496)),SUMIF('C Report'!$A$200:$A$299,'C Report Grouper'!$D72,'C Report'!R$200:R$299))</f>
        <v>0</v>
      </c>
      <c r="U72" s="104">
        <f>IF($D$4="MAP+ADM Waivers",(SUMIF('C Report'!$A$200:$A$299,'C Report Grouper'!$D72,'C Report'!S$200:S$299)+SUMIF('C Report'!$A$400:$A$496,'C Report Grouper'!$D72,'C Report'!S$400:S$496)),SUMIF('C Report'!$A$200:$A$299,'C Report Grouper'!$D72,'C Report'!S$200:S$299))</f>
        <v>0</v>
      </c>
      <c r="V72" s="104">
        <f>IF($D$4="MAP+ADM Waivers",(SUMIF('C Report'!$A$200:$A$299,'C Report Grouper'!$D72,'C Report'!T$200:T$299)+SUMIF('C Report'!$A$400:$A$496,'C Report Grouper'!$D72,'C Report'!T$400:T$496)),SUMIF('C Report'!$A$200:$A$299,'C Report Grouper'!$D72,'C Report'!T$200:T$299))</f>
        <v>0</v>
      </c>
      <c r="W72" s="104">
        <f>IF($D$4="MAP+ADM Waivers",(SUMIF('C Report'!$A$200:$A$299,'C Report Grouper'!$D72,'C Report'!U$200:U$299)+SUMIF('C Report'!$A$400:$A$496,'C Report Grouper'!$D72,'C Report'!U$400:U$496)),SUMIF('C Report'!$A$200:$A$299,'C Report Grouper'!$D72,'C Report'!U$200:U$299))</f>
        <v>0</v>
      </c>
      <c r="X72" s="104">
        <f>IF($D$4="MAP+ADM Waivers",(SUMIF('C Report'!$A$200:$A$299,'C Report Grouper'!$D72,'C Report'!V$200:V$299)+SUMIF('C Report'!$A$400:$A$496,'C Report Grouper'!$D72,'C Report'!V$400:V$496)),SUMIF('C Report'!$A$200:$A$299,'C Report Grouper'!$D72,'C Report'!V$200:V$299))</f>
        <v>0</v>
      </c>
      <c r="Y72" s="104">
        <f>IF($D$4="MAP+ADM Waivers",(SUMIF('C Report'!$A$200:$A$299,'C Report Grouper'!$D72,'C Report'!W$200:W$299)+SUMIF('C Report'!$A$400:$A$496,'C Report Grouper'!$D72,'C Report'!W$400:W$496)),SUMIF('C Report'!$A$200:$A$299,'C Report Grouper'!$D72,'C Report'!W$200:W$299))</f>
        <v>0</v>
      </c>
      <c r="Z72" s="104">
        <f>IF($D$4="MAP+ADM Waivers",(SUMIF('C Report'!$A$200:$A$299,'C Report Grouper'!$D72,'C Report'!X$200:X$299)+SUMIF('C Report'!$A$400:$A$496,'C Report Grouper'!$D72,'C Report'!X$400:X$496)),SUMIF('C Report'!$A$200:$A$299,'C Report Grouper'!$D72,'C Report'!X$200:X$299))</f>
        <v>0</v>
      </c>
      <c r="AA72" s="104">
        <f>IF($D$4="MAP+ADM Waivers",(SUMIF('C Report'!$A$200:$A$299,'C Report Grouper'!$D72,'C Report'!Y$200:Y$299)+SUMIF('C Report'!$A$400:$A$496,'C Report Grouper'!$D72,'C Report'!Y$400:Y$496)),SUMIF('C Report'!$A$200:$A$299,'C Report Grouper'!$D72,'C Report'!Y$200:Y$299))</f>
        <v>0</v>
      </c>
      <c r="AB72" s="104">
        <f>IF($D$4="MAP+ADM Waivers",(SUMIF('C Report'!$A$200:$A$299,'C Report Grouper'!$D72,'C Report'!Z$200:Z$299)+SUMIF('C Report'!$A$400:$A$496,'C Report Grouper'!$D72,'C Report'!Z$400:Z$496)),SUMIF('C Report'!$A$200:$A$299,'C Report Grouper'!$D72,'C Report'!Z$200:Z$299))</f>
        <v>0</v>
      </c>
      <c r="AC72" s="104">
        <f>IF($D$4="MAP+ADM Waivers",(SUMIF('C Report'!$A$200:$A$299,'C Report Grouper'!$D72,'C Report'!AA$200:AA$299)+SUMIF('C Report'!$A$400:$A$496,'C Report Grouper'!$D72,'C Report'!AA$400:AA$496)),SUMIF('C Report'!$A$200:$A$299,'C Report Grouper'!$D72,'C Report'!AA$200:AA$299))</f>
        <v>0</v>
      </c>
      <c r="AD72" s="104">
        <f>IF($D$4="MAP+ADM Waivers",(SUMIF('C Report'!$A$200:$A$299,'C Report Grouper'!$D72,'C Report'!AB$200:AB$299)+SUMIF('C Report'!$A$400:$A$496,'C Report Grouper'!$D72,'C Report'!AB$400:AB$496)),SUMIF('C Report'!$A$200:$A$299,'C Report Grouper'!$D72,'C Report'!AB$200:AB$299))</f>
        <v>0</v>
      </c>
      <c r="AE72" s="104">
        <f>IF($D$4="MAP+ADM Waivers",(SUMIF('C Report'!$A$200:$A$299,'C Report Grouper'!$D72,'C Report'!AC$200:AC$299)+SUMIF('C Report'!$A$400:$A$496,'C Report Grouper'!$D72,'C Report'!AC$400:AC$496)),SUMIF('C Report'!$A$200:$A$299,'C Report Grouper'!$D72,'C Report'!AC$200:AC$299))</f>
        <v>0</v>
      </c>
      <c r="AF72" s="104">
        <f>IF($D$4="MAP+ADM Waivers",(SUMIF('C Report'!$A$200:$A$299,'C Report Grouper'!$D72,'C Report'!AD$200:AD$299)+SUMIF('C Report'!$A$400:$A$496,'C Report Grouper'!$D72,'C Report'!AD$400:AD$496)),SUMIF('C Report'!$A$200:$A$299,'C Report Grouper'!$D72,'C Report'!AD$200:AD$299))</f>
        <v>0</v>
      </c>
      <c r="AG72" s="104">
        <f>IF($D$4="MAP+ADM Waivers",(SUMIF('C Report'!$A$200:$A$299,'C Report Grouper'!$D72,'C Report'!AE$200:AE$299)+SUMIF('C Report'!$A$400:$A$496,'C Report Grouper'!$D72,'C Report'!AE$400:AE$496)),SUMIF('C Report'!$A$200:$A$299,'C Report Grouper'!$D72,'C Report'!AE$200:AE$299))</f>
        <v>0</v>
      </c>
      <c r="AH72" s="105">
        <f>IF($D$4="MAP+ADM Waivers",(SUMIF('C Report'!$A$200:$A$299,'C Report Grouper'!$D72,'C Report'!AF$200:AF$299)+SUMIF('C Report'!$A$400:$A$496,'C Report Grouper'!$D72,'C Report'!AF$400:AF$496)),SUMIF('C Report'!$A$200:$A$299,'C Report Grouper'!$D72,'C Report'!AF$200:AF$299))</f>
        <v>0</v>
      </c>
    </row>
    <row r="73" spans="2:34" hidden="1" x14ac:dyDescent="0.2">
      <c r="B73" s="22" t="str">
        <f>IFERROR(VLOOKUP(C73,'MEG Def'!$A$35:$B$40,2),"")</f>
        <v/>
      </c>
      <c r="C73" s="57"/>
      <c r="D73" s="299"/>
      <c r="E73" s="103">
        <f>IF($D$4="MAP+ADM Waivers",(SUMIF('C Report'!$A$200:$A$299,'C Report Grouper'!$D73,'C Report'!C$200:C$299)+SUMIF('C Report'!$A$400:$A$496,'C Report Grouper'!$D73,'C Report'!C$400:C$496)),SUMIF('C Report'!$A$200:$A$299,'C Report Grouper'!$D73,'C Report'!C$200:C$299))</f>
        <v>0</v>
      </c>
      <c r="F73" s="104">
        <f>IF($D$4="MAP+ADM Waivers",(SUMIF('C Report'!$A$200:$A$299,'C Report Grouper'!$D73,'C Report'!D$200:D$299)+SUMIF('C Report'!$A$400:$A$496,'C Report Grouper'!$D73,'C Report'!D$400:D$496)),SUMIF('C Report'!$A$200:$A$299,'C Report Grouper'!$D73,'C Report'!D$200:D$299))</f>
        <v>0</v>
      </c>
      <c r="G73" s="104">
        <f>IF($D$4="MAP+ADM Waivers",(SUMIF('C Report'!$A$200:$A$299,'C Report Grouper'!$D73,'C Report'!E$200:E$299)+SUMIF('C Report'!$A$400:$A$496,'C Report Grouper'!$D73,'C Report'!E$400:E$496)),SUMIF('C Report'!$A$200:$A$299,'C Report Grouper'!$D73,'C Report'!E$200:E$299))</f>
        <v>0</v>
      </c>
      <c r="H73" s="104">
        <f>IF($D$4="MAP+ADM Waivers",(SUMIF('C Report'!$A$200:$A$299,'C Report Grouper'!$D73,'C Report'!F$200:F$299)+SUMIF('C Report'!$A$400:$A$496,'C Report Grouper'!$D73,'C Report'!F$400:F$496)),SUMIF('C Report'!$A$200:$A$299,'C Report Grouper'!$D73,'C Report'!F$200:F$299))</f>
        <v>0</v>
      </c>
      <c r="I73" s="104">
        <f>IF($D$4="MAP+ADM Waivers",(SUMIF('C Report'!$A$200:$A$299,'C Report Grouper'!$D73,'C Report'!G$200:G$299)+SUMIF('C Report'!$A$400:$A$496,'C Report Grouper'!$D73,'C Report'!G$400:G$496)),SUMIF('C Report'!$A$200:$A$299,'C Report Grouper'!$D73,'C Report'!G$200:G$299))</f>
        <v>0</v>
      </c>
      <c r="J73" s="104">
        <f>IF($D$4="MAP+ADM Waivers",(SUMIF('C Report'!$A$200:$A$299,'C Report Grouper'!$D73,'C Report'!H$200:H$299)+SUMIF('C Report'!$A$400:$A$496,'C Report Grouper'!$D73,'C Report'!H$400:H$496)),SUMIF('C Report'!$A$200:$A$299,'C Report Grouper'!$D73,'C Report'!H$200:H$299))</f>
        <v>0</v>
      </c>
      <c r="K73" s="104">
        <f>IF($D$4="MAP+ADM Waivers",(SUMIF('C Report'!$A$200:$A$299,'C Report Grouper'!$D73,'C Report'!I$200:I$299)+SUMIF('C Report'!$A$400:$A$496,'C Report Grouper'!$D73,'C Report'!I$400:I$496)),SUMIF('C Report'!$A$200:$A$299,'C Report Grouper'!$D73,'C Report'!I$200:I$299))</f>
        <v>0</v>
      </c>
      <c r="L73" s="104">
        <f>IF($D$4="MAP+ADM Waivers",(SUMIF('C Report'!$A$200:$A$299,'C Report Grouper'!$D73,'C Report'!J$200:J$299)+SUMIF('C Report'!$A$400:$A$496,'C Report Grouper'!$D73,'C Report'!J$400:J$496)),SUMIF('C Report'!$A$200:$A$299,'C Report Grouper'!$D73,'C Report'!J$200:J$299))</f>
        <v>0</v>
      </c>
      <c r="M73" s="104">
        <f>IF($D$4="MAP+ADM Waivers",(SUMIF('C Report'!$A$200:$A$299,'C Report Grouper'!$D73,'C Report'!K$200:K$299)+SUMIF('C Report'!$A$400:$A$496,'C Report Grouper'!$D73,'C Report'!K$400:K$496)),SUMIF('C Report'!$A$200:$A$299,'C Report Grouper'!$D73,'C Report'!K$200:K$299))</f>
        <v>0</v>
      </c>
      <c r="N73" s="104">
        <f>IF($D$4="MAP+ADM Waivers",(SUMIF('C Report'!$A$200:$A$299,'C Report Grouper'!$D73,'C Report'!L$200:L$299)+SUMIF('C Report'!$A$400:$A$496,'C Report Grouper'!$D73,'C Report'!L$400:L$496)),SUMIF('C Report'!$A$200:$A$299,'C Report Grouper'!$D73,'C Report'!L$200:L$299))</f>
        <v>0</v>
      </c>
      <c r="O73" s="104">
        <f>IF($D$4="MAP+ADM Waivers",(SUMIF('C Report'!$A$200:$A$299,'C Report Grouper'!$D73,'C Report'!M$200:M$299)+SUMIF('C Report'!$A$400:$A$496,'C Report Grouper'!$D73,'C Report'!M$400:M$496)),SUMIF('C Report'!$A$200:$A$299,'C Report Grouper'!$D73,'C Report'!M$200:M$299))</f>
        <v>0</v>
      </c>
      <c r="P73" s="104">
        <f>IF($D$4="MAP+ADM Waivers",(SUMIF('C Report'!$A$200:$A$299,'C Report Grouper'!$D73,'C Report'!N$200:N$299)+SUMIF('C Report'!$A$400:$A$496,'C Report Grouper'!$D73,'C Report'!N$400:N$496)),SUMIF('C Report'!$A$200:$A$299,'C Report Grouper'!$D73,'C Report'!N$200:N$299))</f>
        <v>0</v>
      </c>
      <c r="Q73" s="104">
        <f>IF($D$4="MAP+ADM Waivers",(SUMIF('C Report'!$A$200:$A$299,'C Report Grouper'!$D73,'C Report'!O$200:O$299)+SUMIF('C Report'!$A$400:$A$496,'C Report Grouper'!$D73,'C Report'!O$400:O$496)),SUMIF('C Report'!$A$200:$A$299,'C Report Grouper'!$D73,'C Report'!O$200:O$299))</f>
        <v>0</v>
      </c>
      <c r="R73" s="104">
        <f>IF($D$4="MAP+ADM Waivers",(SUMIF('C Report'!$A$200:$A$299,'C Report Grouper'!$D73,'C Report'!P$200:P$299)+SUMIF('C Report'!$A$400:$A$496,'C Report Grouper'!$D73,'C Report'!P$400:P$496)),SUMIF('C Report'!$A$200:$A$299,'C Report Grouper'!$D73,'C Report'!P$200:P$299))</f>
        <v>0</v>
      </c>
      <c r="S73" s="104">
        <f>IF($D$4="MAP+ADM Waivers",(SUMIF('C Report'!$A$200:$A$299,'C Report Grouper'!$D73,'C Report'!Q$200:Q$299)+SUMIF('C Report'!$A$400:$A$496,'C Report Grouper'!$D73,'C Report'!Q$400:Q$496)),SUMIF('C Report'!$A$200:$A$299,'C Report Grouper'!$D73,'C Report'!Q$200:Q$299))</f>
        <v>0</v>
      </c>
      <c r="T73" s="104">
        <f>IF($D$4="MAP+ADM Waivers",(SUMIF('C Report'!$A$200:$A$299,'C Report Grouper'!$D73,'C Report'!R$200:R$299)+SUMIF('C Report'!$A$400:$A$496,'C Report Grouper'!$D73,'C Report'!R$400:R$496)),SUMIF('C Report'!$A$200:$A$299,'C Report Grouper'!$D73,'C Report'!R$200:R$299))</f>
        <v>0</v>
      </c>
      <c r="U73" s="104">
        <f>IF($D$4="MAP+ADM Waivers",(SUMIF('C Report'!$A$200:$A$299,'C Report Grouper'!$D73,'C Report'!S$200:S$299)+SUMIF('C Report'!$A$400:$A$496,'C Report Grouper'!$D73,'C Report'!S$400:S$496)),SUMIF('C Report'!$A$200:$A$299,'C Report Grouper'!$D73,'C Report'!S$200:S$299))</f>
        <v>0</v>
      </c>
      <c r="V73" s="104">
        <f>IF($D$4="MAP+ADM Waivers",(SUMIF('C Report'!$A$200:$A$299,'C Report Grouper'!$D73,'C Report'!T$200:T$299)+SUMIF('C Report'!$A$400:$A$496,'C Report Grouper'!$D73,'C Report'!T$400:T$496)),SUMIF('C Report'!$A$200:$A$299,'C Report Grouper'!$D73,'C Report'!T$200:T$299))</f>
        <v>0</v>
      </c>
      <c r="W73" s="104">
        <f>IF($D$4="MAP+ADM Waivers",(SUMIF('C Report'!$A$200:$A$299,'C Report Grouper'!$D73,'C Report'!U$200:U$299)+SUMIF('C Report'!$A$400:$A$496,'C Report Grouper'!$D73,'C Report'!U$400:U$496)),SUMIF('C Report'!$A$200:$A$299,'C Report Grouper'!$D73,'C Report'!U$200:U$299))</f>
        <v>0</v>
      </c>
      <c r="X73" s="104">
        <f>IF($D$4="MAP+ADM Waivers",(SUMIF('C Report'!$A$200:$A$299,'C Report Grouper'!$D73,'C Report'!V$200:V$299)+SUMIF('C Report'!$A$400:$A$496,'C Report Grouper'!$D73,'C Report'!V$400:V$496)),SUMIF('C Report'!$A$200:$A$299,'C Report Grouper'!$D73,'C Report'!V$200:V$299))</f>
        <v>0</v>
      </c>
      <c r="Y73" s="104">
        <f>IF($D$4="MAP+ADM Waivers",(SUMIF('C Report'!$A$200:$A$299,'C Report Grouper'!$D73,'C Report'!W$200:W$299)+SUMIF('C Report'!$A$400:$A$496,'C Report Grouper'!$D73,'C Report'!W$400:W$496)),SUMIF('C Report'!$A$200:$A$299,'C Report Grouper'!$D73,'C Report'!W$200:W$299))</f>
        <v>0</v>
      </c>
      <c r="Z73" s="104">
        <f>IF($D$4="MAP+ADM Waivers",(SUMIF('C Report'!$A$200:$A$299,'C Report Grouper'!$D73,'C Report'!X$200:X$299)+SUMIF('C Report'!$A$400:$A$496,'C Report Grouper'!$D73,'C Report'!X$400:X$496)),SUMIF('C Report'!$A$200:$A$299,'C Report Grouper'!$D73,'C Report'!X$200:X$299))</f>
        <v>0</v>
      </c>
      <c r="AA73" s="104">
        <f>IF($D$4="MAP+ADM Waivers",(SUMIF('C Report'!$A$200:$A$299,'C Report Grouper'!$D73,'C Report'!Y$200:Y$299)+SUMIF('C Report'!$A$400:$A$496,'C Report Grouper'!$D73,'C Report'!Y$400:Y$496)),SUMIF('C Report'!$A$200:$A$299,'C Report Grouper'!$D73,'C Report'!Y$200:Y$299))</f>
        <v>0</v>
      </c>
      <c r="AB73" s="104">
        <f>IF($D$4="MAP+ADM Waivers",(SUMIF('C Report'!$A$200:$A$299,'C Report Grouper'!$D73,'C Report'!Z$200:Z$299)+SUMIF('C Report'!$A$400:$A$496,'C Report Grouper'!$D73,'C Report'!Z$400:Z$496)),SUMIF('C Report'!$A$200:$A$299,'C Report Grouper'!$D73,'C Report'!Z$200:Z$299))</f>
        <v>0</v>
      </c>
      <c r="AC73" s="104">
        <f>IF($D$4="MAP+ADM Waivers",(SUMIF('C Report'!$A$200:$A$299,'C Report Grouper'!$D73,'C Report'!AA$200:AA$299)+SUMIF('C Report'!$A$400:$A$496,'C Report Grouper'!$D73,'C Report'!AA$400:AA$496)),SUMIF('C Report'!$A$200:$A$299,'C Report Grouper'!$D73,'C Report'!AA$200:AA$299))</f>
        <v>0</v>
      </c>
      <c r="AD73" s="104">
        <f>IF($D$4="MAP+ADM Waivers",(SUMIF('C Report'!$A$200:$A$299,'C Report Grouper'!$D73,'C Report'!AB$200:AB$299)+SUMIF('C Report'!$A$400:$A$496,'C Report Grouper'!$D73,'C Report'!AB$400:AB$496)),SUMIF('C Report'!$A$200:$A$299,'C Report Grouper'!$D73,'C Report'!AB$200:AB$299))</f>
        <v>0</v>
      </c>
      <c r="AE73" s="104">
        <f>IF($D$4="MAP+ADM Waivers",(SUMIF('C Report'!$A$200:$A$299,'C Report Grouper'!$D73,'C Report'!AC$200:AC$299)+SUMIF('C Report'!$A$400:$A$496,'C Report Grouper'!$D73,'C Report'!AC$400:AC$496)),SUMIF('C Report'!$A$200:$A$299,'C Report Grouper'!$D73,'C Report'!AC$200:AC$299))</f>
        <v>0</v>
      </c>
      <c r="AF73" s="104">
        <f>IF($D$4="MAP+ADM Waivers",(SUMIF('C Report'!$A$200:$A$299,'C Report Grouper'!$D73,'C Report'!AD$200:AD$299)+SUMIF('C Report'!$A$400:$A$496,'C Report Grouper'!$D73,'C Report'!AD$400:AD$496)),SUMIF('C Report'!$A$200:$A$299,'C Report Grouper'!$D73,'C Report'!AD$200:AD$299))</f>
        <v>0</v>
      </c>
      <c r="AG73" s="104">
        <f>IF($D$4="MAP+ADM Waivers",(SUMIF('C Report'!$A$200:$A$299,'C Report Grouper'!$D73,'C Report'!AE$200:AE$299)+SUMIF('C Report'!$A$400:$A$496,'C Report Grouper'!$D73,'C Report'!AE$400:AE$496)),SUMIF('C Report'!$A$200:$A$299,'C Report Grouper'!$D73,'C Report'!AE$200:AE$299))</f>
        <v>0</v>
      </c>
      <c r="AH73" s="105">
        <f>IF($D$4="MAP+ADM Waivers",(SUMIF('C Report'!$A$200:$A$299,'C Report Grouper'!$D73,'C Report'!AF$200:AF$299)+SUMIF('C Report'!$A$400:$A$496,'C Report Grouper'!$D73,'C Report'!AF$400:AF$496)),SUMIF('C Report'!$A$200:$A$299,'C Report Grouper'!$D73,'C Report'!AF$200:AF$299))</f>
        <v>0</v>
      </c>
    </row>
    <row r="74" spans="2:34" hidden="1" x14ac:dyDescent="0.2">
      <c r="B74" s="22" t="str">
        <f>IFERROR(VLOOKUP(C74,'MEG Def'!$A$35:$B$40,2),"")</f>
        <v/>
      </c>
      <c r="C74" s="57"/>
      <c r="D74" s="299"/>
      <c r="E74" s="103">
        <f>IF($D$4="MAP+ADM Waivers",(SUMIF('C Report'!$A$200:$A$299,'C Report Grouper'!$D74,'C Report'!C$200:C$299)+SUMIF('C Report'!$A$400:$A$496,'C Report Grouper'!$D74,'C Report'!C$400:C$496)),SUMIF('C Report'!$A$200:$A$299,'C Report Grouper'!$D74,'C Report'!C$200:C$299))</f>
        <v>0</v>
      </c>
      <c r="F74" s="104">
        <f>IF($D$4="MAP+ADM Waivers",(SUMIF('C Report'!$A$200:$A$299,'C Report Grouper'!$D74,'C Report'!D$200:D$299)+SUMIF('C Report'!$A$400:$A$496,'C Report Grouper'!$D74,'C Report'!D$400:D$496)),SUMIF('C Report'!$A$200:$A$299,'C Report Grouper'!$D74,'C Report'!D$200:D$299))</f>
        <v>0</v>
      </c>
      <c r="G74" s="104">
        <f>IF($D$4="MAP+ADM Waivers",(SUMIF('C Report'!$A$200:$A$299,'C Report Grouper'!$D74,'C Report'!E$200:E$299)+SUMIF('C Report'!$A$400:$A$496,'C Report Grouper'!$D74,'C Report'!E$400:E$496)),SUMIF('C Report'!$A$200:$A$299,'C Report Grouper'!$D74,'C Report'!E$200:E$299))</f>
        <v>0</v>
      </c>
      <c r="H74" s="104">
        <f>IF($D$4="MAP+ADM Waivers",(SUMIF('C Report'!$A$200:$A$299,'C Report Grouper'!$D74,'C Report'!F$200:F$299)+SUMIF('C Report'!$A$400:$A$496,'C Report Grouper'!$D74,'C Report'!F$400:F$496)),SUMIF('C Report'!$A$200:$A$299,'C Report Grouper'!$D74,'C Report'!F$200:F$299))</f>
        <v>0</v>
      </c>
      <c r="I74" s="104">
        <f>IF($D$4="MAP+ADM Waivers",(SUMIF('C Report'!$A$200:$A$299,'C Report Grouper'!$D74,'C Report'!G$200:G$299)+SUMIF('C Report'!$A$400:$A$496,'C Report Grouper'!$D74,'C Report'!G$400:G$496)),SUMIF('C Report'!$A$200:$A$299,'C Report Grouper'!$D74,'C Report'!G$200:G$299))</f>
        <v>0</v>
      </c>
      <c r="J74" s="104">
        <f>IF($D$4="MAP+ADM Waivers",(SUMIF('C Report'!$A$200:$A$299,'C Report Grouper'!$D74,'C Report'!H$200:H$299)+SUMIF('C Report'!$A$400:$A$496,'C Report Grouper'!$D74,'C Report'!H$400:H$496)),SUMIF('C Report'!$A$200:$A$299,'C Report Grouper'!$D74,'C Report'!H$200:H$299))</f>
        <v>0</v>
      </c>
      <c r="K74" s="104">
        <f>IF($D$4="MAP+ADM Waivers",(SUMIF('C Report'!$A$200:$A$299,'C Report Grouper'!$D74,'C Report'!I$200:I$299)+SUMIF('C Report'!$A$400:$A$496,'C Report Grouper'!$D74,'C Report'!I$400:I$496)),SUMIF('C Report'!$A$200:$A$299,'C Report Grouper'!$D74,'C Report'!I$200:I$299))</f>
        <v>0</v>
      </c>
      <c r="L74" s="104">
        <f>IF($D$4="MAP+ADM Waivers",(SUMIF('C Report'!$A$200:$A$299,'C Report Grouper'!$D74,'C Report'!J$200:J$299)+SUMIF('C Report'!$A$400:$A$496,'C Report Grouper'!$D74,'C Report'!J$400:J$496)),SUMIF('C Report'!$A$200:$A$299,'C Report Grouper'!$D74,'C Report'!J$200:J$299))</f>
        <v>0</v>
      </c>
      <c r="M74" s="104">
        <f>IF($D$4="MAP+ADM Waivers",(SUMIF('C Report'!$A$200:$A$299,'C Report Grouper'!$D74,'C Report'!K$200:K$299)+SUMIF('C Report'!$A$400:$A$496,'C Report Grouper'!$D74,'C Report'!K$400:K$496)),SUMIF('C Report'!$A$200:$A$299,'C Report Grouper'!$D74,'C Report'!K$200:K$299))</f>
        <v>0</v>
      </c>
      <c r="N74" s="104">
        <f>IF($D$4="MAP+ADM Waivers",(SUMIF('C Report'!$A$200:$A$299,'C Report Grouper'!$D74,'C Report'!L$200:L$299)+SUMIF('C Report'!$A$400:$A$496,'C Report Grouper'!$D74,'C Report'!L$400:L$496)),SUMIF('C Report'!$A$200:$A$299,'C Report Grouper'!$D74,'C Report'!L$200:L$299))</f>
        <v>0</v>
      </c>
      <c r="O74" s="104">
        <f>IF($D$4="MAP+ADM Waivers",(SUMIF('C Report'!$A$200:$A$299,'C Report Grouper'!$D74,'C Report'!M$200:M$299)+SUMIF('C Report'!$A$400:$A$496,'C Report Grouper'!$D74,'C Report'!M$400:M$496)),SUMIF('C Report'!$A$200:$A$299,'C Report Grouper'!$D74,'C Report'!M$200:M$299))</f>
        <v>0</v>
      </c>
      <c r="P74" s="104">
        <f>IF($D$4="MAP+ADM Waivers",(SUMIF('C Report'!$A$200:$A$299,'C Report Grouper'!$D74,'C Report'!N$200:N$299)+SUMIF('C Report'!$A$400:$A$496,'C Report Grouper'!$D74,'C Report'!N$400:N$496)),SUMIF('C Report'!$A$200:$A$299,'C Report Grouper'!$D74,'C Report'!N$200:N$299))</f>
        <v>0</v>
      </c>
      <c r="Q74" s="104">
        <f>IF($D$4="MAP+ADM Waivers",(SUMIF('C Report'!$A$200:$A$299,'C Report Grouper'!$D74,'C Report'!O$200:O$299)+SUMIF('C Report'!$A$400:$A$496,'C Report Grouper'!$D74,'C Report'!O$400:O$496)),SUMIF('C Report'!$A$200:$A$299,'C Report Grouper'!$D74,'C Report'!O$200:O$299))</f>
        <v>0</v>
      </c>
      <c r="R74" s="104">
        <f>IF($D$4="MAP+ADM Waivers",(SUMIF('C Report'!$A$200:$A$299,'C Report Grouper'!$D74,'C Report'!P$200:P$299)+SUMIF('C Report'!$A$400:$A$496,'C Report Grouper'!$D74,'C Report'!P$400:P$496)),SUMIF('C Report'!$A$200:$A$299,'C Report Grouper'!$D74,'C Report'!P$200:P$299))</f>
        <v>0</v>
      </c>
      <c r="S74" s="104">
        <f>IF($D$4="MAP+ADM Waivers",(SUMIF('C Report'!$A$200:$A$299,'C Report Grouper'!$D74,'C Report'!Q$200:Q$299)+SUMIF('C Report'!$A$400:$A$496,'C Report Grouper'!$D74,'C Report'!Q$400:Q$496)),SUMIF('C Report'!$A$200:$A$299,'C Report Grouper'!$D74,'C Report'!Q$200:Q$299))</f>
        <v>0</v>
      </c>
      <c r="T74" s="104">
        <f>IF($D$4="MAP+ADM Waivers",(SUMIF('C Report'!$A$200:$A$299,'C Report Grouper'!$D74,'C Report'!R$200:R$299)+SUMIF('C Report'!$A$400:$A$496,'C Report Grouper'!$D74,'C Report'!R$400:R$496)),SUMIF('C Report'!$A$200:$A$299,'C Report Grouper'!$D74,'C Report'!R$200:R$299))</f>
        <v>0</v>
      </c>
      <c r="U74" s="104">
        <f>IF($D$4="MAP+ADM Waivers",(SUMIF('C Report'!$A$200:$A$299,'C Report Grouper'!$D74,'C Report'!S$200:S$299)+SUMIF('C Report'!$A$400:$A$496,'C Report Grouper'!$D74,'C Report'!S$400:S$496)),SUMIF('C Report'!$A$200:$A$299,'C Report Grouper'!$D74,'C Report'!S$200:S$299))</f>
        <v>0</v>
      </c>
      <c r="V74" s="104">
        <f>IF($D$4="MAP+ADM Waivers",(SUMIF('C Report'!$A$200:$A$299,'C Report Grouper'!$D74,'C Report'!T$200:T$299)+SUMIF('C Report'!$A$400:$A$496,'C Report Grouper'!$D74,'C Report'!T$400:T$496)),SUMIF('C Report'!$A$200:$A$299,'C Report Grouper'!$D74,'C Report'!T$200:T$299))</f>
        <v>0</v>
      </c>
      <c r="W74" s="104">
        <f>IF($D$4="MAP+ADM Waivers",(SUMIF('C Report'!$A$200:$A$299,'C Report Grouper'!$D74,'C Report'!U$200:U$299)+SUMIF('C Report'!$A$400:$A$496,'C Report Grouper'!$D74,'C Report'!U$400:U$496)),SUMIF('C Report'!$A$200:$A$299,'C Report Grouper'!$D74,'C Report'!U$200:U$299))</f>
        <v>0</v>
      </c>
      <c r="X74" s="104">
        <f>IF($D$4="MAP+ADM Waivers",(SUMIF('C Report'!$A$200:$A$299,'C Report Grouper'!$D74,'C Report'!V$200:V$299)+SUMIF('C Report'!$A$400:$A$496,'C Report Grouper'!$D74,'C Report'!V$400:V$496)),SUMIF('C Report'!$A$200:$A$299,'C Report Grouper'!$D74,'C Report'!V$200:V$299))</f>
        <v>0</v>
      </c>
      <c r="Y74" s="104">
        <f>IF($D$4="MAP+ADM Waivers",(SUMIF('C Report'!$A$200:$A$299,'C Report Grouper'!$D74,'C Report'!W$200:W$299)+SUMIF('C Report'!$A$400:$A$496,'C Report Grouper'!$D74,'C Report'!W$400:W$496)),SUMIF('C Report'!$A$200:$A$299,'C Report Grouper'!$D74,'C Report'!W$200:W$299))</f>
        <v>0</v>
      </c>
      <c r="Z74" s="104">
        <f>IF($D$4="MAP+ADM Waivers",(SUMIF('C Report'!$A$200:$A$299,'C Report Grouper'!$D74,'C Report'!X$200:X$299)+SUMIF('C Report'!$A$400:$A$496,'C Report Grouper'!$D74,'C Report'!X$400:X$496)),SUMIF('C Report'!$A$200:$A$299,'C Report Grouper'!$D74,'C Report'!X$200:X$299))</f>
        <v>0</v>
      </c>
      <c r="AA74" s="104">
        <f>IF($D$4="MAP+ADM Waivers",(SUMIF('C Report'!$A$200:$A$299,'C Report Grouper'!$D74,'C Report'!Y$200:Y$299)+SUMIF('C Report'!$A$400:$A$496,'C Report Grouper'!$D74,'C Report'!Y$400:Y$496)),SUMIF('C Report'!$A$200:$A$299,'C Report Grouper'!$D74,'C Report'!Y$200:Y$299))</f>
        <v>0</v>
      </c>
      <c r="AB74" s="104">
        <f>IF($D$4="MAP+ADM Waivers",(SUMIF('C Report'!$A$200:$A$299,'C Report Grouper'!$D74,'C Report'!Z$200:Z$299)+SUMIF('C Report'!$A$400:$A$496,'C Report Grouper'!$D74,'C Report'!Z$400:Z$496)),SUMIF('C Report'!$A$200:$A$299,'C Report Grouper'!$D74,'C Report'!Z$200:Z$299))</f>
        <v>0</v>
      </c>
      <c r="AC74" s="104">
        <f>IF($D$4="MAP+ADM Waivers",(SUMIF('C Report'!$A$200:$A$299,'C Report Grouper'!$D74,'C Report'!AA$200:AA$299)+SUMIF('C Report'!$A$400:$A$496,'C Report Grouper'!$D74,'C Report'!AA$400:AA$496)),SUMIF('C Report'!$A$200:$A$299,'C Report Grouper'!$D74,'C Report'!AA$200:AA$299))</f>
        <v>0</v>
      </c>
      <c r="AD74" s="104">
        <f>IF($D$4="MAP+ADM Waivers",(SUMIF('C Report'!$A$200:$A$299,'C Report Grouper'!$D74,'C Report'!AB$200:AB$299)+SUMIF('C Report'!$A$400:$A$496,'C Report Grouper'!$D74,'C Report'!AB$400:AB$496)),SUMIF('C Report'!$A$200:$A$299,'C Report Grouper'!$D74,'C Report'!AB$200:AB$299))</f>
        <v>0</v>
      </c>
      <c r="AE74" s="104">
        <f>IF($D$4="MAP+ADM Waivers",(SUMIF('C Report'!$A$200:$A$299,'C Report Grouper'!$D74,'C Report'!AC$200:AC$299)+SUMIF('C Report'!$A$400:$A$496,'C Report Grouper'!$D74,'C Report'!AC$400:AC$496)),SUMIF('C Report'!$A$200:$A$299,'C Report Grouper'!$D74,'C Report'!AC$200:AC$299))</f>
        <v>0</v>
      </c>
      <c r="AF74" s="104">
        <f>IF($D$4="MAP+ADM Waivers",(SUMIF('C Report'!$A$200:$A$299,'C Report Grouper'!$D74,'C Report'!AD$200:AD$299)+SUMIF('C Report'!$A$400:$A$496,'C Report Grouper'!$D74,'C Report'!AD$400:AD$496)),SUMIF('C Report'!$A$200:$A$299,'C Report Grouper'!$D74,'C Report'!AD$200:AD$299))</f>
        <v>0</v>
      </c>
      <c r="AG74" s="104">
        <f>IF($D$4="MAP+ADM Waivers",(SUMIF('C Report'!$A$200:$A$299,'C Report Grouper'!$D74,'C Report'!AE$200:AE$299)+SUMIF('C Report'!$A$400:$A$496,'C Report Grouper'!$D74,'C Report'!AE$400:AE$496)),SUMIF('C Report'!$A$200:$A$299,'C Report Grouper'!$D74,'C Report'!AE$200:AE$299))</f>
        <v>0</v>
      </c>
      <c r="AH74" s="105">
        <f>IF($D$4="MAP+ADM Waivers",(SUMIF('C Report'!$A$200:$A$299,'C Report Grouper'!$D74,'C Report'!AF$200:AF$299)+SUMIF('C Report'!$A$400:$A$496,'C Report Grouper'!$D74,'C Report'!AF$400:AF$496)),SUMIF('C Report'!$A$200:$A$299,'C Report Grouper'!$D74,'C Report'!AF$200:AF$299))</f>
        <v>0</v>
      </c>
    </row>
    <row r="75" spans="2:34" hidden="1" x14ac:dyDescent="0.2">
      <c r="B75" s="22" t="str">
        <f>IFERROR(VLOOKUP(C75,'MEG Def'!$A$35:$B$40,2),"")</f>
        <v/>
      </c>
      <c r="C75" s="57"/>
      <c r="D75" s="299"/>
      <c r="E75" s="103">
        <f>IF($D$4="MAP+ADM Waivers",(SUMIF('C Report'!$A$200:$A$299,'C Report Grouper'!$D75,'C Report'!C$200:C$299)+SUMIF('C Report'!$A$400:$A$496,'C Report Grouper'!$D75,'C Report'!C$400:C$496)),SUMIF('C Report'!$A$200:$A$299,'C Report Grouper'!$D75,'C Report'!C$200:C$299))</f>
        <v>0</v>
      </c>
      <c r="F75" s="104">
        <f>IF($D$4="MAP+ADM Waivers",(SUMIF('C Report'!$A$200:$A$299,'C Report Grouper'!$D75,'C Report'!D$200:D$299)+SUMIF('C Report'!$A$400:$A$496,'C Report Grouper'!$D75,'C Report'!D$400:D$496)),SUMIF('C Report'!$A$200:$A$299,'C Report Grouper'!$D75,'C Report'!D$200:D$299))</f>
        <v>0</v>
      </c>
      <c r="G75" s="104">
        <f>IF($D$4="MAP+ADM Waivers",(SUMIF('C Report'!$A$200:$A$299,'C Report Grouper'!$D75,'C Report'!E$200:E$299)+SUMIF('C Report'!$A$400:$A$496,'C Report Grouper'!$D75,'C Report'!E$400:E$496)),SUMIF('C Report'!$A$200:$A$299,'C Report Grouper'!$D75,'C Report'!E$200:E$299))</f>
        <v>0</v>
      </c>
      <c r="H75" s="104">
        <f>IF($D$4="MAP+ADM Waivers",(SUMIF('C Report'!$A$200:$A$299,'C Report Grouper'!$D75,'C Report'!F$200:F$299)+SUMIF('C Report'!$A$400:$A$496,'C Report Grouper'!$D75,'C Report'!F$400:F$496)),SUMIF('C Report'!$A$200:$A$299,'C Report Grouper'!$D75,'C Report'!F$200:F$299))</f>
        <v>0</v>
      </c>
      <c r="I75" s="104">
        <f>IF($D$4="MAP+ADM Waivers",(SUMIF('C Report'!$A$200:$A$299,'C Report Grouper'!$D75,'C Report'!G$200:G$299)+SUMIF('C Report'!$A$400:$A$496,'C Report Grouper'!$D75,'C Report'!G$400:G$496)),SUMIF('C Report'!$A$200:$A$299,'C Report Grouper'!$D75,'C Report'!G$200:G$299))</f>
        <v>0</v>
      </c>
      <c r="J75" s="104">
        <f>IF($D$4="MAP+ADM Waivers",(SUMIF('C Report'!$A$200:$A$299,'C Report Grouper'!$D75,'C Report'!H$200:H$299)+SUMIF('C Report'!$A$400:$A$496,'C Report Grouper'!$D75,'C Report'!H$400:H$496)),SUMIF('C Report'!$A$200:$A$299,'C Report Grouper'!$D75,'C Report'!H$200:H$299))</f>
        <v>0</v>
      </c>
      <c r="K75" s="104">
        <f>IF($D$4="MAP+ADM Waivers",(SUMIF('C Report'!$A$200:$A$299,'C Report Grouper'!$D75,'C Report'!I$200:I$299)+SUMIF('C Report'!$A$400:$A$496,'C Report Grouper'!$D75,'C Report'!I$400:I$496)),SUMIF('C Report'!$A$200:$A$299,'C Report Grouper'!$D75,'C Report'!I$200:I$299))</f>
        <v>0</v>
      </c>
      <c r="L75" s="104">
        <f>IF($D$4="MAP+ADM Waivers",(SUMIF('C Report'!$A$200:$A$299,'C Report Grouper'!$D75,'C Report'!J$200:J$299)+SUMIF('C Report'!$A$400:$A$496,'C Report Grouper'!$D75,'C Report'!J$400:J$496)),SUMIF('C Report'!$A$200:$A$299,'C Report Grouper'!$D75,'C Report'!J$200:J$299))</f>
        <v>0</v>
      </c>
      <c r="M75" s="104">
        <f>IF($D$4="MAP+ADM Waivers",(SUMIF('C Report'!$A$200:$A$299,'C Report Grouper'!$D75,'C Report'!K$200:K$299)+SUMIF('C Report'!$A$400:$A$496,'C Report Grouper'!$D75,'C Report'!K$400:K$496)),SUMIF('C Report'!$A$200:$A$299,'C Report Grouper'!$D75,'C Report'!K$200:K$299))</f>
        <v>0</v>
      </c>
      <c r="N75" s="104">
        <f>IF($D$4="MAP+ADM Waivers",(SUMIF('C Report'!$A$200:$A$299,'C Report Grouper'!$D75,'C Report'!L$200:L$299)+SUMIF('C Report'!$A$400:$A$496,'C Report Grouper'!$D75,'C Report'!L$400:L$496)),SUMIF('C Report'!$A$200:$A$299,'C Report Grouper'!$D75,'C Report'!L$200:L$299))</f>
        <v>0</v>
      </c>
      <c r="O75" s="104">
        <f>IF($D$4="MAP+ADM Waivers",(SUMIF('C Report'!$A$200:$A$299,'C Report Grouper'!$D75,'C Report'!M$200:M$299)+SUMIF('C Report'!$A$400:$A$496,'C Report Grouper'!$D75,'C Report'!M$400:M$496)),SUMIF('C Report'!$A$200:$A$299,'C Report Grouper'!$D75,'C Report'!M$200:M$299))</f>
        <v>0</v>
      </c>
      <c r="P75" s="104">
        <f>IF($D$4="MAP+ADM Waivers",(SUMIF('C Report'!$A$200:$A$299,'C Report Grouper'!$D75,'C Report'!N$200:N$299)+SUMIF('C Report'!$A$400:$A$496,'C Report Grouper'!$D75,'C Report'!N$400:N$496)),SUMIF('C Report'!$A$200:$A$299,'C Report Grouper'!$D75,'C Report'!N$200:N$299))</f>
        <v>0</v>
      </c>
      <c r="Q75" s="104">
        <f>IF($D$4="MAP+ADM Waivers",(SUMIF('C Report'!$A$200:$A$299,'C Report Grouper'!$D75,'C Report'!O$200:O$299)+SUMIF('C Report'!$A$400:$A$496,'C Report Grouper'!$D75,'C Report'!O$400:O$496)),SUMIF('C Report'!$A$200:$A$299,'C Report Grouper'!$D75,'C Report'!O$200:O$299))</f>
        <v>0</v>
      </c>
      <c r="R75" s="104">
        <f>IF($D$4="MAP+ADM Waivers",(SUMIF('C Report'!$A$200:$A$299,'C Report Grouper'!$D75,'C Report'!P$200:P$299)+SUMIF('C Report'!$A$400:$A$496,'C Report Grouper'!$D75,'C Report'!P$400:P$496)),SUMIF('C Report'!$A$200:$A$299,'C Report Grouper'!$D75,'C Report'!P$200:P$299))</f>
        <v>0</v>
      </c>
      <c r="S75" s="104">
        <f>IF($D$4="MAP+ADM Waivers",(SUMIF('C Report'!$A$200:$A$299,'C Report Grouper'!$D75,'C Report'!Q$200:Q$299)+SUMIF('C Report'!$A$400:$A$496,'C Report Grouper'!$D75,'C Report'!Q$400:Q$496)),SUMIF('C Report'!$A$200:$A$299,'C Report Grouper'!$D75,'C Report'!Q$200:Q$299))</f>
        <v>0</v>
      </c>
      <c r="T75" s="104">
        <f>IF($D$4="MAP+ADM Waivers",(SUMIF('C Report'!$A$200:$A$299,'C Report Grouper'!$D75,'C Report'!R$200:R$299)+SUMIF('C Report'!$A$400:$A$496,'C Report Grouper'!$D75,'C Report'!R$400:R$496)),SUMIF('C Report'!$A$200:$A$299,'C Report Grouper'!$D75,'C Report'!R$200:R$299))</f>
        <v>0</v>
      </c>
      <c r="U75" s="104">
        <f>IF($D$4="MAP+ADM Waivers",(SUMIF('C Report'!$A$200:$A$299,'C Report Grouper'!$D75,'C Report'!S$200:S$299)+SUMIF('C Report'!$A$400:$A$496,'C Report Grouper'!$D75,'C Report'!S$400:S$496)),SUMIF('C Report'!$A$200:$A$299,'C Report Grouper'!$D75,'C Report'!S$200:S$299))</f>
        <v>0</v>
      </c>
      <c r="V75" s="104">
        <f>IF($D$4="MAP+ADM Waivers",(SUMIF('C Report'!$A$200:$A$299,'C Report Grouper'!$D75,'C Report'!T$200:T$299)+SUMIF('C Report'!$A$400:$A$496,'C Report Grouper'!$D75,'C Report'!T$400:T$496)),SUMIF('C Report'!$A$200:$A$299,'C Report Grouper'!$D75,'C Report'!T$200:T$299))</f>
        <v>0</v>
      </c>
      <c r="W75" s="104">
        <f>IF($D$4="MAP+ADM Waivers",(SUMIF('C Report'!$A$200:$A$299,'C Report Grouper'!$D75,'C Report'!U$200:U$299)+SUMIF('C Report'!$A$400:$A$496,'C Report Grouper'!$D75,'C Report'!U$400:U$496)),SUMIF('C Report'!$A$200:$A$299,'C Report Grouper'!$D75,'C Report'!U$200:U$299))</f>
        <v>0</v>
      </c>
      <c r="X75" s="104">
        <f>IF($D$4="MAP+ADM Waivers",(SUMIF('C Report'!$A$200:$A$299,'C Report Grouper'!$D75,'C Report'!V$200:V$299)+SUMIF('C Report'!$A$400:$A$496,'C Report Grouper'!$D75,'C Report'!V$400:V$496)),SUMIF('C Report'!$A$200:$A$299,'C Report Grouper'!$D75,'C Report'!V$200:V$299))</f>
        <v>0</v>
      </c>
      <c r="Y75" s="104">
        <f>IF($D$4="MAP+ADM Waivers",(SUMIF('C Report'!$A$200:$A$299,'C Report Grouper'!$D75,'C Report'!W$200:W$299)+SUMIF('C Report'!$A$400:$A$496,'C Report Grouper'!$D75,'C Report'!W$400:W$496)),SUMIF('C Report'!$A$200:$A$299,'C Report Grouper'!$D75,'C Report'!W$200:W$299))</f>
        <v>0</v>
      </c>
      <c r="Z75" s="104">
        <f>IF($D$4="MAP+ADM Waivers",(SUMIF('C Report'!$A$200:$A$299,'C Report Grouper'!$D75,'C Report'!X$200:X$299)+SUMIF('C Report'!$A$400:$A$496,'C Report Grouper'!$D75,'C Report'!X$400:X$496)),SUMIF('C Report'!$A$200:$A$299,'C Report Grouper'!$D75,'C Report'!X$200:X$299))</f>
        <v>0</v>
      </c>
      <c r="AA75" s="104">
        <f>IF($D$4="MAP+ADM Waivers",(SUMIF('C Report'!$A$200:$A$299,'C Report Grouper'!$D75,'C Report'!Y$200:Y$299)+SUMIF('C Report'!$A$400:$A$496,'C Report Grouper'!$D75,'C Report'!Y$400:Y$496)),SUMIF('C Report'!$A$200:$A$299,'C Report Grouper'!$D75,'C Report'!Y$200:Y$299))</f>
        <v>0</v>
      </c>
      <c r="AB75" s="104">
        <f>IF($D$4="MAP+ADM Waivers",(SUMIF('C Report'!$A$200:$A$299,'C Report Grouper'!$D75,'C Report'!Z$200:Z$299)+SUMIF('C Report'!$A$400:$A$496,'C Report Grouper'!$D75,'C Report'!Z$400:Z$496)),SUMIF('C Report'!$A$200:$A$299,'C Report Grouper'!$D75,'C Report'!Z$200:Z$299))</f>
        <v>0</v>
      </c>
      <c r="AC75" s="104">
        <f>IF($D$4="MAP+ADM Waivers",(SUMIF('C Report'!$A$200:$A$299,'C Report Grouper'!$D75,'C Report'!AA$200:AA$299)+SUMIF('C Report'!$A$400:$A$496,'C Report Grouper'!$D75,'C Report'!AA$400:AA$496)),SUMIF('C Report'!$A$200:$A$299,'C Report Grouper'!$D75,'C Report'!AA$200:AA$299))</f>
        <v>0</v>
      </c>
      <c r="AD75" s="104">
        <f>IF($D$4="MAP+ADM Waivers",(SUMIF('C Report'!$A$200:$A$299,'C Report Grouper'!$D75,'C Report'!AB$200:AB$299)+SUMIF('C Report'!$A$400:$A$496,'C Report Grouper'!$D75,'C Report'!AB$400:AB$496)),SUMIF('C Report'!$A$200:$A$299,'C Report Grouper'!$D75,'C Report'!AB$200:AB$299))</f>
        <v>0</v>
      </c>
      <c r="AE75" s="104">
        <f>IF($D$4="MAP+ADM Waivers",(SUMIF('C Report'!$A$200:$A$299,'C Report Grouper'!$D75,'C Report'!AC$200:AC$299)+SUMIF('C Report'!$A$400:$A$496,'C Report Grouper'!$D75,'C Report'!AC$400:AC$496)),SUMIF('C Report'!$A$200:$A$299,'C Report Grouper'!$D75,'C Report'!AC$200:AC$299))</f>
        <v>0</v>
      </c>
      <c r="AF75" s="104">
        <f>IF($D$4="MAP+ADM Waivers",(SUMIF('C Report'!$A$200:$A$299,'C Report Grouper'!$D75,'C Report'!AD$200:AD$299)+SUMIF('C Report'!$A$400:$A$496,'C Report Grouper'!$D75,'C Report'!AD$400:AD$496)),SUMIF('C Report'!$A$200:$A$299,'C Report Grouper'!$D75,'C Report'!AD$200:AD$299))</f>
        <v>0</v>
      </c>
      <c r="AG75" s="104">
        <f>IF($D$4="MAP+ADM Waivers",(SUMIF('C Report'!$A$200:$A$299,'C Report Grouper'!$D75,'C Report'!AE$200:AE$299)+SUMIF('C Report'!$A$400:$A$496,'C Report Grouper'!$D75,'C Report'!AE$400:AE$496)),SUMIF('C Report'!$A$200:$A$299,'C Report Grouper'!$D75,'C Report'!AE$200:AE$299))</f>
        <v>0</v>
      </c>
      <c r="AH75" s="105">
        <f>IF($D$4="MAP+ADM Waivers",(SUMIF('C Report'!$A$200:$A$299,'C Report Grouper'!$D75,'C Report'!AF$200:AF$299)+SUMIF('C Report'!$A$400:$A$496,'C Report Grouper'!$D75,'C Report'!AF$400:AF$496)),SUMIF('C Report'!$A$200:$A$299,'C Report Grouper'!$D75,'C Report'!AF$200:AF$299))</f>
        <v>0</v>
      </c>
    </row>
    <row r="76" spans="2:34" hidden="1" x14ac:dyDescent="0.2">
      <c r="B76" s="22" t="str">
        <f>IFERROR(VLOOKUP(C76,'MEG Def'!$A$35:$B$40,2),"")</f>
        <v/>
      </c>
      <c r="C76" s="57"/>
      <c r="D76" s="299"/>
      <c r="E76" s="103">
        <f>IF($D$4="MAP+ADM Waivers",(SUMIF('C Report'!$A$200:$A$299,'C Report Grouper'!$D76,'C Report'!C$200:C$299)+SUMIF('C Report'!$A$400:$A$496,'C Report Grouper'!$D76,'C Report'!C$400:C$496)),SUMIF('C Report'!$A$200:$A$299,'C Report Grouper'!$D76,'C Report'!C$200:C$299))</f>
        <v>0</v>
      </c>
      <c r="F76" s="104">
        <f>IF($D$4="MAP+ADM Waivers",(SUMIF('C Report'!$A$200:$A$299,'C Report Grouper'!$D76,'C Report'!D$200:D$299)+SUMIF('C Report'!$A$400:$A$496,'C Report Grouper'!$D76,'C Report'!D$400:D$496)),SUMIF('C Report'!$A$200:$A$299,'C Report Grouper'!$D76,'C Report'!D$200:D$299))</f>
        <v>0</v>
      </c>
      <c r="G76" s="104">
        <f>IF($D$4="MAP+ADM Waivers",(SUMIF('C Report'!$A$200:$A$299,'C Report Grouper'!$D76,'C Report'!E$200:E$299)+SUMIF('C Report'!$A$400:$A$496,'C Report Grouper'!$D76,'C Report'!E$400:E$496)),SUMIF('C Report'!$A$200:$A$299,'C Report Grouper'!$D76,'C Report'!E$200:E$299))</f>
        <v>0</v>
      </c>
      <c r="H76" s="104">
        <f>IF($D$4="MAP+ADM Waivers",(SUMIF('C Report'!$A$200:$A$299,'C Report Grouper'!$D76,'C Report'!F$200:F$299)+SUMIF('C Report'!$A$400:$A$496,'C Report Grouper'!$D76,'C Report'!F$400:F$496)),SUMIF('C Report'!$A$200:$A$299,'C Report Grouper'!$D76,'C Report'!F$200:F$299))</f>
        <v>0</v>
      </c>
      <c r="I76" s="104">
        <f>IF($D$4="MAP+ADM Waivers",(SUMIF('C Report'!$A$200:$A$299,'C Report Grouper'!$D76,'C Report'!G$200:G$299)+SUMIF('C Report'!$A$400:$A$496,'C Report Grouper'!$D76,'C Report'!G$400:G$496)),SUMIF('C Report'!$A$200:$A$299,'C Report Grouper'!$D76,'C Report'!G$200:G$299))</f>
        <v>0</v>
      </c>
      <c r="J76" s="104">
        <f>IF($D$4="MAP+ADM Waivers",(SUMIF('C Report'!$A$200:$A$299,'C Report Grouper'!$D76,'C Report'!H$200:H$299)+SUMIF('C Report'!$A$400:$A$496,'C Report Grouper'!$D76,'C Report'!H$400:H$496)),SUMIF('C Report'!$A$200:$A$299,'C Report Grouper'!$D76,'C Report'!H$200:H$299))</f>
        <v>0</v>
      </c>
      <c r="K76" s="104">
        <f>IF($D$4="MAP+ADM Waivers",(SUMIF('C Report'!$A$200:$A$299,'C Report Grouper'!$D76,'C Report'!I$200:I$299)+SUMIF('C Report'!$A$400:$A$496,'C Report Grouper'!$D76,'C Report'!I$400:I$496)),SUMIF('C Report'!$A$200:$A$299,'C Report Grouper'!$D76,'C Report'!I$200:I$299))</f>
        <v>0</v>
      </c>
      <c r="L76" s="104">
        <f>IF($D$4="MAP+ADM Waivers",(SUMIF('C Report'!$A$200:$A$299,'C Report Grouper'!$D76,'C Report'!J$200:J$299)+SUMIF('C Report'!$A$400:$A$496,'C Report Grouper'!$D76,'C Report'!J$400:J$496)),SUMIF('C Report'!$A$200:$A$299,'C Report Grouper'!$D76,'C Report'!J$200:J$299))</f>
        <v>0</v>
      </c>
      <c r="M76" s="104">
        <f>IF($D$4="MAP+ADM Waivers",(SUMIF('C Report'!$A$200:$A$299,'C Report Grouper'!$D76,'C Report'!K$200:K$299)+SUMIF('C Report'!$A$400:$A$496,'C Report Grouper'!$D76,'C Report'!K$400:K$496)),SUMIF('C Report'!$A$200:$A$299,'C Report Grouper'!$D76,'C Report'!K$200:K$299))</f>
        <v>0</v>
      </c>
      <c r="N76" s="104">
        <f>IF($D$4="MAP+ADM Waivers",(SUMIF('C Report'!$A$200:$A$299,'C Report Grouper'!$D76,'C Report'!L$200:L$299)+SUMIF('C Report'!$A$400:$A$496,'C Report Grouper'!$D76,'C Report'!L$400:L$496)),SUMIF('C Report'!$A$200:$A$299,'C Report Grouper'!$D76,'C Report'!L$200:L$299))</f>
        <v>0</v>
      </c>
      <c r="O76" s="104">
        <f>IF($D$4="MAP+ADM Waivers",(SUMIF('C Report'!$A$200:$A$299,'C Report Grouper'!$D76,'C Report'!M$200:M$299)+SUMIF('C Report'!$A$400:$A$496,'C Report Grouper'!$D76,'C Report'!M$400:M$496)),SUMIF('C Report'!$A$200:$A$299,'C Report Grouper'!$D76,'C Report'!M$200:M$299))</f>
        <v>0</v>
      </c>
      <c r="P76" s="104">
        <f>IF($D$4="MAP+ADM Waivers",(SUMIF('C Report'!$A$200:$A$299,'C Report Grouper'!$D76,'C Report'!N$200:N$299)+SUMIF('C Report'!$A$400:$A$496,'C Report Grouper'!$D76,'C Report'!N$400:N$496)),SUMIF('C Report'!$A$200:$A$299,'C Report Grouper'!$D76,'C Report'!N$200:N$299))</f>
        <v>0</v>
      </c>
      <c r="Q76" s="104">
        <f>IF($D$4="MAP+ADM Waivers",(SUMIF('C Report'!$A$200:$A$299,'C Report Grouper'!$D76,'C Report'!O$200:O$299)+SUMIF('C Report'!$A$400:$A$496,'C Report Grouper'!$D76,'C Report'!O$400:O$496)),SUMIF('C Report'!$A$200:$A$299,'C Report Grouper'!$D76,'C Report'!O$200:O$299))</f>
        <v>0</v>
      </c>
      <c r="R76" s="104">
        <f>IF($D$4="MAP+ADM Waivers",(SUMIF('C Report'!$A$200:$A$299,'C Report Grouper'!$D76,'C Report'!P$200:P$299)+SUMIF('C Report'!$A$400:$A$496,'C Report Grouper'!$D76,'C Report'!P$400:P$496)),SUMIF('C Report'!$A$200:$A$299,'C Report Grouper'!$D76,'C Report'!P$200:P$299))</f>
        <v>0</v>
      </c>
      <c r="S76" s="104">
        <f>IF($D$4="MAP+ADM Waivers",(SUMIF('C Report'!$A$200:$A$299,'C Report Grouper'!$D76,'C Report'!Q$200:Q$299)+SUMIF('C Report'!$A$400:$A$496,'C Report Grouper'!$D76,'C Report'!Q$400:Q$496)),SUMIF('C Report'!$A$200:$A$299,'C Report Grouper'!$D76,'C Report'!Q$200:Q$299))</f>
        <v>0</v>
      </c>
      <c r="T76" s="104">
        <f>IF($D$4="MAP+ADM Waivers",(SUMIF('C Report'!$A$200:$A$299,'C Report Grouper'!$D76,'C Report'!R$200:R$299)+SUMIF('C Report'!$A$400:$A$496,'C Report Grouper'!$D76,'C Report'!R$400:R$496)),SUMIF('C Report'!$A$200:$A$299,'C Report Grouper'!$D76,'C Report'!R$200:R$299))</f>
        <v>0</v>
      </c>
      <c r="U76" s="104">
        <f>IF($D$4="MAP+ADM Waivers",(SUMIF('C Report'!$A$200:$A$299,'C Report Grouper'!$D76,'C Report'!S$200:S$299)+SUMIF('C Report'!$A$400:$A$496,'C Report Grouper'!$D76,'C Report'!S$400:S$496)),SUMIF('C Report'!$A$200:$A$299,'C Report Grouper'!$D76,'C Report'!S$200:S$299))</f>
        <v>0</v>
      </c>
      <c r="V76" s="104">
        <f>IF($D$4="MAP+ADM Waivers",(SUMIF('C Report'!$A$200:$A$299,'C Report Grouper'!$D76,'C Report'!T$200:T$299)+SUMIF('C Report'!$A$400:$A$496,'C Report Grouper'!$D76,'C Report'!T$400:T$496)),SUMIF('C Report'!$A$200:$A$299,'C Report Grouper'!$D76,'C Report'!T$200:T$299))</f>
        <v>0</v>
      </c>
      <c r="W76" s="104">
        <f>IF($D$4="MAP+ADM Waivers",(SUMIF('C Report'!$A$200:$A$299,'C Report Grouper'!$D76,'C Report'!U$200:U$299)+SUMIF('C Report'!$A$400:$A$496,'C Report Grouper'!$D76,'C Report'!U$400:U$496)),SUMIF('C Report'!$A$200:$A$299,'C Report Grouper'!$D76,'C Report'!U$200:U$299))</f>
        <v>0</v>
      </c>
      <c r="X76" s="104">
        <f>IF($D$4="MAP+ADM Waivers",(SUMIF('C Report'!$A$200:$A$299,'C Report Grouper'!$D76,'C Report'!V$200:V$299)+SUMIF('C Report'!$A$400:$A$496,'C Report Grouper'!$D76,'C Report'!V$400:V$496)),SUMIF('C Report'!$A$200:$A$299,'C Report Grouper'!$D76,'C Report'!V$200:V$299))</f>
        <v>0</v>
      </c>
      <c r="Y76" s="104">
        <f>IF($D$4="MAP+ADM Waivers",(SUMIF('C Report'!$A$200:$A$299,'C Report Grouper'!$D76,'C Report'!W$200:W$299)+SUMIF('C Report'!$A$400:$A$496,'C Report Grouper'!$D76,'C Report'!W$400:W$496)),SUMIF('C Report'!$A$200:$A$299,'C Report Grouper'!$D76,'C Report'!W$200:W$299))</f>
        <v>0</v>
      </c>
      <c r="Z76" s="104">
        <f>IF($D$4="MAP+ADM Waivers",(SUMIF('C Report'!$A$200:$A$299,'C Report Grouper'!$D76,'C Report'!X$200:X$299)+SUMIF('C Report'!$A$400:$A$496,'C Report Grouper'!$D76,'C Report'!X$400:X$496)),SUMIF('C Report'!$A$200:$A$299,'C Report Grouper'!$D76,'C Report'!X$200:X$299))</f>
        <v>0</v>
      </c>
      <c r="AA76" s="104">
        <f>IF($D$4="MAP+ADM Waivers",(SUMIF('C Report'!$A$200:$A$299,'C Report Grouper'!$D76,'C Report'!Y$200:Y$299)+SUMIF('C Report'!$A$400:$A$496,'C Report Grouper'!$D76,'C Report'!Y$400:Y$496)),SUMIF('C Report'!$A$200:$A$299,'C Report Grouper'!$D76,'C Report'!Y$200:Y$299))</f>
        <v>0</v>
      </c>
      <c r="AB76" s="104">
        <f>IF($D$4="MAP+ADM Waivers",(SUMIF('C Report'!$A$200:$A$299,'C Report Grouper'!$D76,'C Report'!Z$200:Z$299)+SUMIF('C Report'!$A$400:$A$496,'C Report Grouper'!$D76,'C Report'!Z$400:Z$496)),SUMIF('C Report'!$A$200:$A$299,'C Report Grouper'!$D76,'C Report'!Z$200:Z$299))</f>
        <v>0</v>
      </c>
      <c r="AC76" s="104">
        <f>IF($D$4="MAP+ADM Waivers",(SUMIF('C Report'!$A$200:$A$299,'C Report Grouper'!$D76,'C Report'!AA$200:AA$299)+SUMIF('C Report'!$A$400:$A$496,'C Report Grouper'!$D76,'C Report'!AA$400:AA$496)),SUMIF('C Report'!$A$200:$A$299,'C Report Grouper'!$D76,'C Report'!AA$200:AA$299))</f>
        <v>0</v>
      </c>
      <c r="AD76" s="104">
        <f>IF($D$4="MAP+ADM Waivers",(SUMIF('C Report'!$A$200:$A$299,'C Report Grouper'!$D76,'C Report'!AB$200:AB$299)+SUMIF('C Report'!$A$400:$A$496,'C Report Grouper'!$D76,'C Report'!AB$400:AB$496)),SUMIF('C Report'!$A$200:$A$299,'C Report Grouper'!$D76,'C Report'!AB$200:AB$299))</f>
        <v>0</v>
      </c>
      <c r="AE76" s="104">
        <f>IF($D$4="MAP+ADM Waivers",(SUMIF('C Report'!$A$200:$A$299,'C Report Grouper'!$D76,'C Report'!AC$200:AC$299)+SUMIF('C Report'!$A$400:$A$496,'C Report Grouper'!$D76,'C Report'!AC$400:AC$496)),SUMIF('C Report'!$A$200:$A$299,'C Report Grouper'!$D76,'C Report'!AC$200:AC$299))</f>
        <v>0</v>
      </c>
      <c r="AF76" s="104">
        <f>IF($D$4="MAP+ADM Waivers",(SUMIF('C Report'!$A$200:$A$299,'C Report Grouper'!$D76,'C Report'!AD$200:AD$299)+SUMIF('C Report'!$A$400:$A$496,'C Report Grouper'!$D76,'C Report'!AD$400:AD$496)),SUMIF('C Report'!$A$200:$A$299,'C Report Grouper'!$D76,'C Report'!AD$200:AD$299))</f>
        <v>0</v>
      </c>
      <c r="AG76" s="104">
        <f>IF($D$4="MAP+ADM Waivers",(SUMIF('C Report'!$A$200:$A$299,'C Report Grouper'!$D76,'C Report'!AE$200:AE$299)+SUMIF('C Report'!$A$400:$A$496,'C Report Grouper'!$D76,'C Report'!AE$400:AE$496)),SUMIF('C Report'!$A$200:$A$299,'C Report Grouper'!$D76,'C Report'!AE$200:AE$299))</f>
        <v>0</v>
      </c>
      <c r="AH76" s="105">
        <f>IF($D$4="MAP+ADM Waivers",(SUMIF('C Report'!$A$200:$A$299,'C Report Grouper'!$D76,'C Report'!AF$200:AF$299)+SUMIF('C Report'!$A$400:$A$496,'C Report Grouper'!$D76,'C Report'!AF$400:AF$496)),SUMIF('C Report'!$A$200:$A$299,'C Report Grouper'!$D76,'C Report'!AF$200:AF$299))</f>
        <v>0</v>
      </c>
    </row>
    <row r="77" spans="2:34" hidden="1" x14ac:dyDescent="0.2">
      <c r="B77" s="33"/>
      <c r="C77" s="58"/>
      <c r="D77" s="299"/>
      <c r="E77" s="103">
        <f>IF($D$4="MAP+ADM Waivers",(SUMIF('C Report'!$A$200:$A$299,'C Report Grouper'!$D77,'C Report'!C$200:C$299)+SUMIF('C Report'!$A$400:$A$496,'C Report Grouper'!$D77,'C Report'!C$400:C$496)),SUMIF('C Report'!$A$200:$A$299,'C Report Grouper'!$D77,'C Report'!C$200:C$299))</f>
        <v>0</v>
      </c>
      <c r="F77" s="104">
        <f>IF($D$4="MAP+ADM Waivers",(SUMIF('C Report'!$A$200:$A$299,'C Report Grouper'!$D77,'C Report'!D$200:D$299)+SUMIF('C Report'!$A$400:$A$496,'C Report Grouper'!$D77,'C Report'!D$400:D$496)),SUMIF('C Report'!$A$200:$A$299,'C Report Grouper'!$D77,'C Report'!D$200:D$299))</f>
        <v>0</v>
      </c>
      <c r="G77" s="104">
        <f>IF($D$4="MAP+ADM Waivers",(SUMIF('C Report'!$A$200:$A$299,'C Report Grouper'!$D77,'C Report'!E$200:E$299)+SUMIF('C Report'!$A$400:$A$496,'C Report Grouper'!$D77,'C Report'!E$400:E$496)),SUMIF('C Report'!$A$200:$A$299,'C Report Grouper'!$D77,'C Report'!E$200:E$299))</f>
        <v>0</v>
      </c>
      <c r="H77" s="104">
        <f>IF($D$4="MAP+ADM Waivers",(SUMIF('C Report'!$A$200:$A$299,'C Report Grouper'!$D77,'C Report'!F$200:F$299)+SUMIF('C Report'!$A$400:$A$496,'C Report Grouper'!$D77,'C Report'!F$400:F$496)),SUMIF('C Report'!$A$200:$A$299,'C Report Grouper'!$D77,'C Report'!F$200:F$299))</f>
        <v>0</v>
      </c>
      <c r="I77" s="104">
        <f>IF($D$4="MAP+ADM Waivers",(SUMIF('C Report'!$A$200:$A$299,'C Report Grouper'!$D77,'C Report'!G$200:G$299)+SUMIF('C Report'!$A$400:$A$496,'C Report Grouper'!$D77,'C Report'!G$400:G$496)),SUMIF('C Report'!$A$200:$A$299,'C Report Grouper'!$D77,'C Report'!G$200:G$299))</f>
        <v>0</v>
      </c>
      <c r="J77" s="104">
        <f>IF($D$4="MAP+ADM Waivers",(SUMIF('C Report'!$A$200:$A$299,'C Report Grouper'!$D77,'C Report'!H$200:H$299)+SUMIF('C Report'!$A$400:$A$496,'C Report Grouper'!$D77,'C Report'!H$400:H$496)),SUMIF('C Report'!$A$200:$A$299,'C Report Grouper'!$D77,'C Report'!H$200:H$299))</f>
        <v>0</v>
      </c>
      <c r="K77" s="104">
        <f>IF($D$4="MAP+ADM Waivers",(SUMIF('C Report'!$A$200:$A$299,'C Report Grouper'!$D77,'C Report'!I$200:I$299)+SUMIF('C Report'!$A$400:$A$496,'C Report Grouper'!$D77,'C Report'!I$400:I$496)),SUMIF('C Report'!$A$200:$A$299,'C Report Grouper'!$D77,'C Report'!I$200:I$299))</f>
        <v>0</v>
      </c>
      <c r="L77" s="104">
        <f>IF($D$4="MAP+ADM Waivers",(SUMIF('C Report'!$A$200:$A$299,'C Report Grouper'!$D77,'C Report'!J$200:J$299)+SUMIF('C Report'!$A$400:$A$496,'C Report Grouper'!$D77,'C Report'!J$400:J$496)),SUMIF('C Report'!$A$200:$A$299,'C Report Grouper'!$D77,'C Report'!J$200:J$299))</f>
        <v>0</v>
      </c>
      <c r="M77" s="104">
        <f>IF($D$4="MAP+ADM Waivers",(SUMIF('C Report'!$A$200:$A$299,'C Report Grouper'!$D77,'C Report'!K$200:K$299)+SUMIF('C Report'!$A$400:$A$496,'C Report Grouper'!$D77,'C Report'!K$400:K$496)),SUMIF('C Report'!$A$200:$A$299,'C Report Grouper'!$D77,'C Report'!K$200:K$299))</f>
        <v>0</v>
      </c>
      <c r="N77" s="104">
        <f>IF($D$4="MAP+ADM Waivers",(SUMIF('C Report'!$A$200:$A$299,'C Report Grouper'!$D77,'C Report'!L$200:L$299)+SUMIF('C Report'!$A$400:$A$496,'C Report Grouper'!$D77,'C Report'!L$400:L$496)),SUMIF('C Report'!$A$200:$A$299,'C Report Grouper'!$D77,'C Report'!L$200:L$299))</f>
        <v>0</v>
      </c>
      <c r="O77" s="104">
        <f>IF($D$4="MAP+ADM Waivers",(SUMIF('C Report'!$A$200:$A$299,'C Report Grouper'!$D77,'C Report'!M$200:M$299)+SUMIF('C Report'!$A$400:$A$496,'C Report Grouper'!$D77,'C Report'!M$400:M$496)),SUMIF('C Report'!$A$200:$A$299,'C Report Grouper'!$D77,'C Report'!M$200:M$299))</f>
        <v>0</v>
      </c>
      <c r="P77" s="104">
        <f>IF($D$4="MAP+ADM Waivers",(SUMIF('C Report'!$A$200:$A$299,'C Report Grouper'!$D77,'C Report'!N$200:N$299)+SUMIF('C Report'!$A$400:$A$496,'C Report Grouper'!$D77,'C Report'!N$400:N$496)),SUMIF('C Report'!$A$200:$A$299,'C Report Grouper'!$D77,'C Report'!N$200:N$299))</f>
        <v>0</v>
      </c>
      <c r="Q77" s="104">
        <f>IF($D$4="MAP+ADM Waivers",(SUMIF('C Report'!$A$200:$A$299,'C Report Grouper'!$D77,'C Report'!O$200:O$299)+SUMIF('C Report'!$A$400:$A$496,'C Report Grouper'!$D77,'C Report'!O$400:O$496)),SUMIF('C Report'!$A$200:$A$299,'C Report Grouper'!$D77,'C Report'!O$200:O$299))</f>
        <v>0</v>
      </c>
      <c r="R77" s="104">
        <f>IF($D$4="MAP+ADM Waivers",(SUMIF('C Report'!$A$200:$A$299,'C Report Grouper'!$D77,'C Report'!P$200:P$299)+SUMIF('C Report'!$A$400:$A$496,'C Report Grouper'!$D77,'C Report'!P$400:P$496)),SUMIF('C Report'!$A$200:$A$299,'C Report Grouper'!$D77,'C Report'!P$200:P$299))</f>
        <v>0</v>
      </c>
      <c r="S77" s="104">
        <f>IF($D$4="MAP+ADM Waivers",(SUMIF('C Report'!$A$200:$A$299,'C Report Grouper'!$D77,'C Report'!Q$200:Q$299)+SUMIF('C Report'!$A$400:$A$496,'C Report Grouper'!$D77,'C Report'!Q$400:Q$496)),SUMIF('C Report'!$A$200:$A$299,'C Report Grouper'!$D77,'C Report'!Q$200:Q$299))</f>
        <v>0</v>
      </c>
      <c r="T77" s="104">
        <f>IF($D$4="MAP+ADM Waivers",(SUMIF('C Report'!$A$200:$A$299,'C Report Grouper'!$D77,'C Report'!R$200:R$299)+SUMIF('C Report'!$A$400:$A$496,'C Report Grouper'!$D77,'C Report'!R$400:R$496)),SUMIF('C Report'!$A$200:$A$299,'C Report Grouper'!$D77,'C Report'!R$200:R$299))</f>
        <v>0</v>
      </c>
      <c r="U77" s="104">
        <f>IF($D$4="MAP+ADM Waivers",(SUMIF('C Report'!$A$200:$A$299,'C Report Grouper'!$D77,'C Report'!S$200:S$299)+SUMIF('C Report'!$A$400:$A$496,'C Report Grouper'!$D77,'C Report'!S$400:S$496)),SUMIF('C Report'!$A$200:$A$299,'C Report Grouper'!$D77,'C Report'!S$200:S$299))</f>
        <v>0</v>
      </c>
      <c r="V77" s="104">
        <f>IF($D$4="MAP+ADM Waivers",(SUMIF('C Report'!$A$200:$A$299,'C Report Grouper'!$D77,'C Report'!T$200:T$299)+SUMIF('C Report'!$A$400:$A$496,'C Report Grouper'!$D77,'C Report'!T$400:T$496)),SUMIF('C Report'!$A$200:$A$299,'C Report Grouper'!$D77,'C Report'!T$200:T$299))</f>
        <v>0</v>
      </c>
      <c r="W77" s="104">
        <f>IF($D$4="MAP+ADM Waivers",(SUMIF('C Report'!$A$200:$A$299,'C Report Grouper'!$D77,'C Report'!U$200:U$299)+SUMIF('C Report'!$A$400:$A$496,'C Report Grouper'!$D77,'C Report'!U$400:U$496)),SUMIF('C Report'!$A$200:$A$299,'C Report Grouper'!$D77,'C Report'!U$200:U$299))</f>
        <v>0</v>
      </c>
      <c r="X77" s="104">
        <f>IF($D$4="MAP+ADM Waivers",(SUMIF('C Report'!$A$200:$A$299,'C Report Grouper'!$D77,'C Report'!V$200:V$299)+SUMIF('C Report'!$A$400:$A$496,'C Report Grouper'!$D77,'C Report'!V$400:V$496)),SUMIF('C Report'!$A$200:$A$299,'C Report Grouper'!$D77,'C Report'!V$200:V$299))</f>
        <v>0</v>
      </c>
      <c r="Y77" s="104">
        <f>IF($D$4="MAP+ADM Waivers",(SUMIF('C Report'!$A$200:$A$299,'C Report Grouper'!$D77,'C Report'!W$200:W$299)+SUMIF('C Report'!$A$400:$A$496,'C Report Grouper'!$D77,'C Report'!W$400:W$496)),SUMIF('C Report'!$A$200:$A$299,'C Report Grouper'!$D77,'C Report'!W$200:W$299))</f>
        <v>0</v>
      </c>
      <c r="Z77" s="104">
        <f>IF($D$4="MAP+ADM Waivers",(SUMIF('C Report'!$A$200:$A$299,'C Report Grouper'!$D77,'C Report'!X$200:X$299)+SUMIF('C Report'!$A$400:$A$496,'C Report Grouper'!$D77,'C Report'!X$400:X$496)),SUMIF('C Report'!$A$200:$A$299,'C Report Grouper'!$D77,'C Report'!X$200:X$299))</f>
        <v>0</v>
      </c>
      <c r="AA77" s="104">
        <f>IF($D$4="MAP+ADM Waivers",(SUMIF('C Report'!$A$200:$A$299,'C Report Grouper'!$D77,'C Report'!Y$200:Y$299)+SUMIF('C Report'!$A$400:$A$496,'C Report Grouper'!$D77,'C Report'!Y$400:Y$496)),SUMIF('C Report'!$A$200:$A$299,'C Report Grouper'!$D77,'C Report'!Y$200:Y$299))</f>
        <v>0</v>
      </c>
      <c r="AB77" s="104">
        <f>IF($D$4="MAP+ADM Waivers",(SUMIF('C Report'!$A$200:$A$299,'C Report Grouper'!$D77,'C Report'!Z$200:Z$299)+SUMIF('C Report'!$A$400:$A$496,'C Report Grouper'!$D77,'C Report'!Z$400:Z$496)),SUMIF('C Report'!$A$200:$A$299,'C Report Grouper'!$D77,'C Report'!Z$200:Z$299))</f>
        <v>0</v>
      </c>
      <c r="AC77" s="104">
        <f>IF($D$4="MAP+ADM Waivers",(SUMIF('C Report'!$A$200:$A$299,'C Report Grouper'!$D77,'C Report'!AA$200:AA$299)+SUMIF('C Report'!$A$400:$A$496,'C Report Grouper'!$D77,'C Report'!AA$400:AA$496)),SUMIF('C Report'!$A$200:$A$299,'C Report Grouper'!$D77,'C Report'!AA$200:AA$299))</f>
        <v>0</v>
      </c>
      <c r="AD77" s="104">
        <f>IF($D$4="MAP+ADM Waivers",(SUMIF('C Report'!$A$200:$A$299,'C Report Grouper'!$D77,'C Report'!AB$200:AB$299)+SUMIF('C Report'!$A$400:$A$496,'C Report Grouper'!$D77,'C Report'!AB$400:AB$496)),SUMIF('C Report'!$A$200:$A$299,'C Report Grouper'!$D77,'C Report'!AB$200:AB$299))</f>
        <v>0</v>
      </c>
      <c r="AE77" s="104">
        <f>IF($D$4="MAP+ADM Waivers",(SUMIF('C Report'!$A$200:$A$299,'C Report Grouper'!$D77,'C Report'!AC$200:AC$299)+SUMIF('C Report'!$A$400:$A$496,'C Report Grouper'!$D77,'C Report'!AC$400:AC$496)),SUMIF('C Report'!$A$200:$A$299,'C Report Grouper'!$D77,'C Report'!AC$200:AC$299))</f>
        <v>0</v>
      </c>
      <c r="AF77" s="104">
        <f>IF($D$4="MAP+ADM Waivers",(SUMIF('C Report'!$A$200:$A$299,'C Report Grouper'!$D77,'C Report'!AD$200:AD$299)+SUMIF('C Report'!$A$400:$A$496,'C Report Grouper'!$D77,'C Report'!AD$400:AD$496)),SUMIF('C Report'!$A$200:$A$299,'C Report Grouper'!$D77,'C Report'!AD$200:AD$299))</f>
        <v>0</v>
      </c>
      <c r="AG77" s="104">
        <f>IF($D$4="MAP+ADM Waivers",(SUMIF('C Report'!$A$200:$A$299,'C Report Grouper'!$D77,'C Report'!AE$200:AE$299)+SUMIF('C Report'!$A$400:$A$496,'C Report Grouper'!$D77,'C Report'!AE$400:AE$496)),SUMIF('C Report'!$A$200:$A$299,'C Report Grouper'!$D77,'C Report'!AE$200:AE$299))</f>
        <v>0</v>
      </c>
      <c r="AH77" s="105">
        <f>IF($D$4="MAP+ADM Waivers",(SUMIF('C Report'!$A$200:$A$299,'C Report Grouper'!$D77,'C Report'!AF$200:AF$299)+SUMIF('C Report'!$A$400:$A$496,'C Report Grouper'!$D77,'C Report'!AF$400:AF$496)),SUMIF('C Report'!$A$200:$A$299,'C Report Grouper'!$D77,'C Report'!AF$200:AF$299))</f>
        <v>0</v>
      </c>
    </row>
    <row r="78" spans="2:34" hidden="1" x14ac:dyDescent="0.2">
      <c r="B78" s="6" t="s">
        <v>43</v>
      </c>
      <c r="C78" s="58"/>
      <c r="D78" s="299"/>
      <c r="E78" s="103">
        <f>IF($D$4="MAP+ADM Waivers",(SUMIF('C Report'!$A$200:$A$299,'C Report Grouper'!$D78,'C Report'!C$200:C$299)+SUMIF('C Report'!$A$400:$A$496,'C Report Grouper'!$D78,'C Report'!C$400:C$496)),SUMIF('C Report'!$A$200:$A$299,'C Report Grouper'!$D78,'C Report'!C$200:C$299))</f>
        <v>0</v>
      </c>
      <c r="F78" s="104">
        <f>IF($D$4="MAP+ADM Waivers",(SUMIF('C Report'!$A$200:$A$299,'C Report Grouper'!$D78,'C Report'!D$200:D$299)+SUMIF('C Report'!$A$400:$A$496,'C Report Grouper'!$D78,'C Report'!D$400:D$496)),SUMIF('C Report'!$A$200:$A$299,'C Report Grouper'!$D78,'C Report'!D$200:D$299))</f>
        <v>0</v>
      </c>
      <c r="G78" s="104">
        <f>IF($D$4="MAP+ADM Waivers",(SUMIF('C Report'!$A$200:$A$299,'C Report Grouper'!$D78,'C Report'!E$200:E$299)+SUMIF('C Report'!$A$400:$A$496,'C Report Grouper'!$D78,'C Report'!E$400:E$496)),SUMIF('C Report'!$A$200:$A$299,'C Report Grouper'!$D78,'C Report'!E$200:E$299))</f>
        <v>0</v>
      </c>
      <c r="H78" s="104">
        <f>IF($D$4="MAP+ADM Waivers",(SUMIF('C Report'!$A$200:$A$299,'C Report Grouper'!$D78,'C Report'!F$200:F$299)+SUMIF('C Report'!$A$400:$A$496,'C Report Grouper'!$D78,'C Report'!F$400:F$496)),SUMIF('C Report'!$A$200:$A$299,'C Report Grouper'!$D78,'C Report'!F$200:F$299))</f>
        <v>0</v>
      </c>
      <c r="I78" s="104">
        <f>IF($D$4="MAP+ADM Waivers",(SUMIF('C Report'!$A$200:$A$299,'C Report Grouper'!$D78,'C Report'!G$200:G$299)+SUMIF('C Report'!$A$400:$A$496,'C Report Grouper'!$D78,'C Report'!G$400:G$496)),SUMIF('C Report'!$A$200:$A$299,'C Report Grouper'!$D78,'C Report'!G$200:G$299))</f>
        <v>0</v>
      </c>
      <c r="J78" s="104">
        <f>IF($D$4="MAP+ADM Waivers",(SUMIF('C Report'!$A$200:$A$299,'C Report Grouper'!$D78,'C Report'!H$200:H$299)+SUMIF('C Report'!$A$400:$A$496,'C Report Grouper'!$D78,'C Report'!H$400:H$496)),SUMIF('C Report'!$A$200:$A$299,'C Report Grouper'!$D78,'C Report'!H$200:H$299))</f>
        <v>0</v>
      </c>
      <c r="K78" s="104">
        <f>IF($D$4="MAP+ADM Waivers",(SUMIF('C Report'!$A$200:$A$299,'C Report Grouper'!$D78,'C Report'!I$200:I$299)+SUMIF('C Report'!$A$400:$A$496,'C Report Grouper'!$D78,'C Report'!I$400:I$496)),SUMIF('C Report'!$A$200:$A$299,'C Report Grouper'!$D78,'C Report'!I$200:I$299))</f>
        <v>0</v>
      </c>
      <c r="L78" s="104">
        <f>IF($D$4="MAP+ADM Waivers",(SUMIF('C Report'!$A$200:$A$299,'C Report Grouper'!$D78,'C Report'!J$200:J$299)+SUMIF('C Report'!$A$400:$A$496,'C Report Grouper'!$D78,'C Report'!J$400:J$496)),SUMIF('C Report'!$A$200:$A$299,'C Report Grouper'!$D78,'C Report'!J$200:J$299))</f>
        <v>0</v>
      </c>
      <c r="M78" s="104">
        <f>IF($D$4="MAP+ADM Waivers",(SUMIF('C Report'!$A$200:$A$299,'C Report Grouper'!$D78,'C Report'!K$200:K$299)+SUMIF('C Report'!$A$400:$A$496,'C Report Grouper'!$D78,'C Report'!K$400:K$496)),SUMIF('C Report'!$A$200:$A$299,'C Report Grouper'!$D78,'C Report'!K$200:K$299))</f>
        <v>0</v>
      </c>
      <c r="N78" s="104">
        <f>IF($D$4="MAP+ADM Waivers",(SUMIF('C Report'!$A$200:$A$299,'C Report Grouper'!$D78,'C Report'!L$200:L$299)+SUMIF('C Report'!$A$400:$A$496,'C Report Grouper'!$D78,'C Report'!L$400:L$496)),SUMIF('C Report'!$A$200:$A$299,'C Report Grouper'!$D78,'C Report'!L$200:L$299))</f>
        <v>0</v>
      </c>
      <c r="O78" s="104">
        <f>IF($D$4="MAP+ADM Waivers",(SUMIF('C Report'!$A$200:$A$299,'C Report Grouper'!$D78,'C Report'!M$200:M$299)+SUMIF('C Report'!$A$400:$A$496,'C Report Grouper'!$D78,'C Report'!M$400:M$496)),SUMIF('C Report'!$A$200:$A$299,'C Report Grouper'!$D78,'C Report'!M$200:M$299))</f>
        <v>0</v>
      </c>
      <c r="P78" s="104">
        <f>IF($D$4="MAP+ADM Waivers",(SUMIF('C Report'!$A$200:$A$299,'C Report Grouper'!$D78,'C Report'!N$200:N$299)+SUMIF('C Report'!$A$400:$A$496,'C Report Grouper'!$D78,'C Report'!N$400:N$496)),SUMIF('C Report'!$A$200:$A$299,'C Report Grouper'!$D78,'C Report'!N$200:N$299))</f>
        <v>0</v>
      </c>
      <c r="Q78" s="104">
        <f>IF($D$4="MAP+ADM Waivers",(SUMIF('C Report'!$A$200:$A$299,'C Report Grouper'!$D78,'C Report'!O$200:O$299)+SUMIF('C Report'!$A$400:$A$496,'C Report Grouper'!$D78,'C Report'!O$400:O$496)),SUMIF('C Report'!$A$200:$A$299,'C Report Grouper'!$D78,'C Report'!O$200:O$299))</f>
        <v>0</v>
      </c>
      <c r="R78" s="104">
        <f>IF($D$4="MAP+ADM Waivers",(SUMIF('C Report'!$A$200:$A$299,'C Report Grouper'!$D78,'C Report'!P$200:P$299)+SUMIF('C Report'!$A$400:$A$496,'C Report Grouper'!$D78,'C Report'!P$400:P$496)),SUMIF('C Report'!$A$200:$A$299,'C Report Grouper'!$D78,'C Report'!P$200:P$299))</f>
        <v>0</v>
      </c>
      <c r="S78" s="104">
        <f>IF($D$4="MAP+ADM Waivers",(SUMIF('C Report'!$A$200:$A$299,'C Report Grouper'!$D78,'C Report'!Q$200:Q$299)+SUMIF('C Report'!$A$400:$A$496,'C Report Grouper'!$D78,'C Report'!Q$400:Q$496)),SUMIF('C Report'!$A$200:$A$299,'C Report Grouper'!$D78,'C Report'!Q$200:Q$299))</f>
        <v>0</v>
      </c>
      <c r="T78" s="104">
        <f>IF($D$4="MAP+ADM Waivers",(SUMIF('C Report'!$A$200:$A$299,'C Report Grouper'!$D78,'C Report'!R$200:R$299)+SUMIF('C Report'!$A$400:$A$496,'C Report Grouper'!$D78,'C Report'!R$400:R$496)),SUMIF('C Report'!$A$200:$A$299,'C Report Grouper'!$D78,'C Report'!R$200:R$299))</f>
        <v>0</v>
      </c>
      <c r="U78" s="104">
        <f>IF($D$4="MAP+ADM Waivers",(SUMIF('C Report'!$A$200:$A$299,'C Report Grouper'!$D78,'C Report'!S$200:S$299)+SUMIF('C Report'!$A$400:$A$496,'C Report Grouper'!$D78,'C Report'!S$400:S$496)),SUMIF('C Report'!$A$200:$A$299,'C Report Grouper'!$D78,'C Report'!S$200:S$299))</f>
        <v>0</v>
      </c>
      <c r="V78" s="104">
        <f>IF($D$4="MAP+ADM Waivers",(SUMIF('C Report'!$A$200:$A$299,'C Report Grouper'!$D78,'C Report'!T$200:T$299)+SUMIF('C Report'!$A$400:$A$496,'C Report Grouper'!$D78,'C Report'!T$400:T$496)),SUMIF('C Report'!$A$200:$A$299,'C Report Grouper'!$D78,'C Report'!T$200:T$299))</f>
        <v>0</v>
      </c>
      <c r="W78" s="104">
        <f>IF($D$4="MAP+ADM Waivers",(SUMIF('C Report'!$A$200:$A$299,'C Report Grouper'!$D78,'C Report'!U$200:U$299)+SUMIF('C Report'!$A$400:$A$496,'C Report Grouper'!$D78,'C Report'!U$400:U$496)),SUMIF('C Report'!$A$200:$A$299,'C Report Grouper'!$D78,'C Report'!U$200:U$299))</f>
        <v>0</v>
      </c>
      <c r="X78" s="104">
        <f>IF($D$4="MAP+ADM Waivers",(SUMIF('C Report'!$A$200:$A$299,'C Report Grouper'!$D78,'C Report'!V$200:V$299)+SUMIF('C Report'!$A$400:$A$496,'C Report Grouper'!$D78,'C Report'!V$400:V$496)),SUMIF('C Report'!$A$200:$A$299,'C Report Grouper'!$D78,'C Report'!V$200:V$299))</f>
        <v>0</v>
      </c>
      <c r="Y78" s="104">
        <f>IF($D$4="MAP+ADM Waivers",(SUMIF('C Report'!$A$200:$A$299,'C Report Grouper'!$D78,'C Report'!W$200:W$299)+SUMIF('C Report'!$A$400:$A$496,'C Report Grouper'!$D78,'C Report'!W$400:W$496)),SUMIF('C Report'!$A$200:$A$299,'C Report Grouper'!$D78,'C Report'!W$200:W$299))</f>
        <v>0</v>
      </c>
      <c r="Z78" s="104">
        <f>IF($D$4="MAP+ADM Waivers",(SUMIF('C Report'!$A$200:$A$299,'C Report Grouper'!$D78,'C Report'!X$200:X$299)+SUMIF('C Report'!$A$400:$A$496,'C Report Grouper'!$D78,'C Report'!X$400:X$496)),SUMIF('C Report'!$A$200:$A$299,'C Report Grouper'!$D78,'C Report'!X$200:X$299))</f>
        <v>0</v>
      </c>
      <c r="AA78" s="104">
        <f>IF($D$4="MAP+ADM Waivers",(SUMIF('C Report'!$A$200:$A$299,'C Report Grouper'!$D78,'C Report'!Y$200:Y$299)+SUMIF('C Report'!$A$400:$A$496,'C Report Grouper'!$D78,'C Report'!Y$400:Y$496)),SUMIF('C Report'!$A$200:$A$299,'C Report Grouper'!$D78,'C Report'!Y$200:Y$299))</f>
        <v>0</v>
      </c>
      <c r="AB78" s="104">
        <f>IF($D$4="MAP+ADM Waivers",(SUMIF('C Report'!$A$200:$A$299,'C Report Grouper'!$D78,'C Report'!Z$200:Z$299)+SUMIF('C Report'!$A$400:$A$496,'C Report Grouper'!$D78,'C Report'!Z$400:Z$496)),SUMIF('C Report'!$A$200:$A$299,'C Report Grouper'!$D78,'C Report'!Z$200:Z$299))</f>
        <v>0</v>
      </c>
      <c r="AC78" s="104">
        <f>IF($D$4="MAP+ADM Waivers",(SUMIF('C Report'!$A$200:$A$299,'C Report Grouper'!$D78,'C Report'!AA$200:AA$299)+SUMIF('C Report'!$A$400:$A$496,'C Report Grouper'!$D78,'C Report'!AA$400:AA$496)),SUMIF('C Report'!$A$200:$A$299,'C Report Grouper'!$D78,'C Report'!AA$200:AA$299))</f>
        <v>0</v>
      </c>
      <c r="AD78" s="104">
        <f>IF($D$4="MAP+ADM Waivers",(SUMIF('C Report'!$A$200:$A$299,'C Report Grouper'!$D78,'C Report'!AB$200:AB$299)+SUMIF('C Report'!$A$400:$A$496,'C Report Grouper'!$D78,'C Report'!AB$400:AB$496)),SUMIF('C Report'!$A$200:$A$299,'C Report Grouper'!$D78,'C Report'!AB$200:AB$299))</f>
        <v>0</v>
      </c>
      <c r="AE78" s="104">
        <f>IF($D$4="MAP+ADM Waivers",(SUMIF('C Report'!$A$200:$A$299,'C Report Grouper'!$D78,'C Report'!AC$200:AC$299)+SUMIF('C Report'!$A$400:$A$496,'C Report Grouper'!$D78,'C Report'!AC$400:AC$496)),SUMIF('C Report'!$A$200:$A$299,'C Report Grouper'!$D78,'C Report'!AC$200:AC$299))</f>
        <v>0</v>
      </c>
      <c r="AF78" s="104">
        <f>IF($D$4="MAP+ADM Waivers",(SUMIF('C Report'!$A$200:$A$299,'C Report Grouper'!$D78,'C Report'!AD$200:AD$299)+SUMIF('C Report'!$A$400:$A$496,'C Report Grouper'!$D78,'C Report'!AD$400:AD$496)),SUMIF('C Report'!$A$200:$A$299,'C Report Grouper'!$D78,'C Report'!AD$200:AD$299))</f>
        <v>0</v>
      </c>
      <c r="AG78" s="104">
        <f>IF($D$4="MAP+ADM Waivers",(SUMIF('C Report'!$A$200:$A$299,'C Report Grouper'!$D78,'C Report'!AE$200:AE$299)+SUMIF('C Report'!$A$400:$A$496,'C Report Grouper'!$D78,'C Report'!AE$400:AE$496)),SUMIF('C Report'!$A$200:$A$299,'C Report Grouper'!$D78,'C Report'!AE$200:AE$299))</f>
        <v>0</v>
      </c>
      <c r="AH78" s="105">
        <f>IF($D$4="MAP+ADM Waivers",(SUMIF('C Report'!$A$200:$A$299,'C Report Grouper'!$D78,'C Report'!AF$200:AF$299)+SUMIF('C Report'!$A$400:$A$496,'C Report Grouper'!$D78,'C Report'!AF$400:AF$496)),SUMIF('C Report'!$A$200:$A$299,'C Report Grouper'!$D78,'C Report'!AF$200:AF$299))</f>
        <v>0</v>
      </c>
    </row>
    <row r="79" spans="2:34" hidden="1" x14ac:dyDescent="0.2">
      <c r="B79" s="22" t="str">
        <f>IFERROR(VLOOKUP(C79,'MEG Def'!$A$42:$B$45,2),"")</f>
        <v xml:space="preserve">New Adult Group </v>
      </c>
      <c r="C79" s="58">
        <v>1</v>
      </c>
      <c r="D79" s="299" t="s">
        <v>222</v>
      </c>
      <c r="E79" s="103">
        <f>IF($D$4="MAP+ADM Waivers",(SUMIF('C Report'!$A$200:$A$299,'C Report Grouper'!$D79,'C Report'!C$200:C$299)+SUMIF('C Report'!$A$400:$A$496,'C Report Grouper'!$D79,'C Report'!C$400:C$496)),SUMIF('C Report'!$A$200:$A$299,'C Report Grouper'!$D79,'C Report'!C$200:C$299))</f>
        <v>275654174</v>
      </c>
      <c r="F79" s="104">
        <f>IF($D$4="MAP+ADM Waivers",(SUMIF('C Report'!$A$200:$A$299,'C Report Grouper'!$D79,'C Report'!D$200:D$299)+SUMIF('C Report'!$A$400:$A$496,'C Report Grouper'!$D79,'C Report'!D$400:D$496)),SUMIF('C Report'!$A$200:$A$299,'C Report Grouper'!$D79,'C Report'!D$200:D$299))</f>
        <v>368950665</v>
      </c>
      <c r="G79" s="104">
        <f>IF($D$4="MAP+ADM Waivers",(SUMIF('C Report'!$A$200:$A$299,'C Report Grouper'!$D79,'C Report'!E$200:E$299)+SUMIF('C Report'!$A$400:$A$496,'C Report Grouper'!$D79,'C Report'!E$400:E$496)),SUMIF('C Report'!$A$200:$A$299,'C Report Grouper'!$D79,'C Report'!E$200:E$299))</f>
        <v>251299821</v>
      </c>
      <c r="H79" s="104">
        <f>IF($D$4="MAP+ADM Waivers",(SUMIF('C Report'!$A$200:$A$299,'C Report Grouper'!$D79,'C Report'!F$200:F$299)+SUMIF('C Report'!$A$400:$A$496,'C Report Grouper'!$D79,'C Report'!F$400:F$496)),SUMIF('C Report'!$A$200:$A$299,'C Report Grouper'!$D79,'C Report'!F$200:F$299))</f>
        <v>266093131</v>
      </c>
      <c r="I79" s="104">
        <f>IF($D$4="MAP+ADM Waivers",(SUMIF('C Report'!$A$200:$A$299,'C Report Grouper'!$D79,'C Report'!G$200:G$299)+SUMIF('C Report'!$A$400:$A$496,'C Report Grouper'!$D79,'C Report'!G$400:G$496)),SUMIF('C Report'!$A$200:$A$299,'C Report Grouper'!$D79,'C Report'!G$200:G$299))</f>
        <v>323029654</v>
      </c>
      <c r="J79" s="104">
        <f>IF($D$4="MAP+ADM Waivers",(SUMIF('C Report'!$A$200:$A$299,'C Report Grouper'!$D79,'C Report'!H$200:H$299)+SUMIF('C Report'!$A$400:$A$496,'C Report Grouper'!$D79,'C Report'!H$400:H$496)),SUMIF('C Report'!$A$200:$A$299,'C Report Grouper'!$D79,'C Report'!H$200:H$299))</f>
        <v>0</v>
      </c>
      <c r="K79" s="104">
        <f>IF($D$4="MAP+ADM Waivers",(SUMIF('C Report'!$A$200:$A$299,'C Report Grouper'!$D79,'C Report'!I$200:I$299)+SUMIF('C Report'!$A$400:$A$496,'C Report Grouper'!$D79,'C Report'!I$400:I$496)),SUMIF('C Report'!$A$200:$A$299,'C Report Grouper'!$D79,'C Report'!I$200:I$299))</f>
        <v>0</v>
      </c>
      <c r="L79" s="104">
        <f>IF($D$4="MAP+ADM Waivers",(SUMIF('C Report'!$A$200:$A$299,'C Report Grouper'!$D79,'C Report'!J$200:J$299)+SUMIF('C Report'!$A$400:$A$496,'C Report Grouper'!$D79,'C Report'!J$400:J$496)),SUMIF('C Report'!$A$200:$A$299,'C Report Grouper'!$D79,'C Report'!J$200:J$299))</f>
        <v>0</v>
      </c>
      <c r="M79" s="104">
        <f>IF($D$4="MAP+ADM Waivers",(SUMIF('C Report'!$A$200:$A$299,'C Report Grouper'!$D79,'C Report'!K$200:K$299)+SUMIF('C Report'!$A$400:$A$496,'C Report Grouper'!$D79,'C Report'!K$400:K$496)),SUMIF('C Report'!$A$200:$A$299,'C Report Grouper'!$D79,'C Report'!K$200:K$299))</f>
        <v>0</v>
      </c>
      <c r="N79" s="104">
        <f>IF($D$4="MAP+ADM Waivers",(SUMIF('C Report'!$A$200:$A$299,'C Report Grouper'!$D79,'C Report'!L$200:L$299)+SUMIF('C Report'!$A$400:$A$496,'C Report Grouper'!$D79,'C Report'!L$400:L$496)),SUMIF('C Report'!$A$200:$A$299,'C Report Grouper'!$D79,'C Report'!L$200:L$299))</f>
        <v>0</v>
      </c>
      <c r="O79" s="104">
        <f>IF($D$4="MAP+ADM Waivers",(SUMIF('C Report'!$A$200:$A$299,'C Report Grouper'!$D79,'C Report'!M$200:M$299)+SUMIF('C Report'!$A$400:$A$496,'C Report Grouper'!$D79,'C Report'!M$400:M$496)),SUMIF('C Report'!$A$200:$A$299,'C Report Grouper'!$D79,'C Report'!M$200:M$299))</f>
        <v>0</v>
      </c>
      <c r="P79" s="104">
        <f>IF($D$4="MAP+ADM Waivers",(SUMIF('C Report'!$A$200:$A$299,'C Report Grouper'!$D79,'C Report'!N$200:N$299)+SUMIF('C Report'!$A$400:$A$496,'C Report Grouper'!$D79,'C Report'!N$400:N$496)),SUMIF('C Report'!$A$200:$A$299,'C Report Grouper'!$D79,'C Report'!N$200:N$299))</f>
        <v>0</v>
      </c>
      <c r="Q79" s="104">
        <f>IF($D$4="MAP+ADM Waivers",(SUMIF('C Report'!$A$200:$A$299,'C Report Grouper'!$D79,'C Report'!O$200:O$299)+SUMIF('C Report'!$A$400:$A$496,'C Report Grouper'!$D79,'C Report'!O$400:O$496)),SUMIF('C Report'!$A$200:$A$299,'C Report Grouper'!$D79,'C Report'!O$200:O$299))</f>
        <v>0</v>
      </c>
      <c r="R79" s="104">
        <f>IF($D$4="MAP+ADM Waivers",(SUMIF('C Report'!$A$200:$A$299,'C Report Grouper'!$D79,'C Report'!P$200:P$299)+SUMIF('C Report'!$A$400:$A$496,'C Report Grouper'!$D79,'C Report'!P$400:P$496)),SUMIF('C Report'!$A$200:$A$299,'C Report Grouper'!$D79,'C Report'!P$200:P$299))</f>
        <v>0</v>
      </c>
      <c r="S79" s="104">
        <f>IF($D$4="MAP+ADM Waivers",(SUMIF('C Report'!$A$200:$A$299,'C Report Grouper'!$D79,'C Report'!Q$200:Q$299)+SUMIF('C Report'!$A$400:$A$496,'C Report Grouper'!$D79,'C Report'!Q$400:Q$496)),SUMIF('C Report'!$A$200:$A$299,'C Report Grouper'!$D79,'C Report'!Q$200:Q$299))</f>
        <v>0</v>
      </c>
      <c r="T79" s="104">
        <f>IF($D$4="MAP+ADM Waivers",(SUMIF('C Report'!$A$200:$A$299,'C Report Grouper'!$D79,'C Report'!R$200:R$299)+SUMIF('C Report'!$A$400:$A$496,'C Report Grouper'!$D79,'C Report'!R$400:R$496)),SUMIF('C Report'!$A$200:$A$299,'C Report Grouper'!$D79,'C Report'!R$200:R$299))</f>
        <v>0</v>
      </c>
      <c r="U79" s="104">
        <f>IF($D$4="MAP+ADM Waivers",(SUMIF('C Report'!$A$200:$A$299,'C Report Grouper'!$D79,'C Report'!S$200:S$299)+SUMIF('C Report'!$A$400:$A$496,'C Report Grouper'!$D79,'C Report'!S$400:S$496)),SUMIF('C Report'!$A$200:$A$299,'C Report Grouper'!$D79,'C Report'!S$200:S$299))</f>
        <v>0</v>
      </c>
      <c r="V79" s="104">
        <f>IF($D$4="MAP+ADM Waivers",(SUMIF('C Report'!$A$200:$A$299,'C Report Grouper'!$D79,'C Report'!T$200:T$299)+SUMIF('C Report'!$A$400:$A$496,'C Report Grouper'!$D79,'C Report'!T$400:T$496)),SUMIF('C Report'!$A$200:$A$299,'C Report Grouper'!$D79,'C Report'!T$200:T$299))</f>
        <v>0</v>
      </c>
      <c r="W79" s="104">
        <f>IF($D$4="MAP+ADM Waivers",(SUMIF('C Report'!$A$200:$A$299,'C Report Grouper'!$D79,'C Report'!U$200:U$299)+SUMIF('C Report'!$A$400:$A$496,'C Report Grouper'!$D79,'C Report'!U$400:U$496)),SUMIF('C Report'!$A$200:$A$299,'C Report Grouper'!$D79,'C Report'!U$200:U$299))</f>
        <v>0</v>
      </c>
      <c r="X79" s="104">
        <f>IF($D$4="MAP+ADM Waivers",(SUMIF('C Report'!$A$200:$A$299,'C Report Grouper'!$D79,'C Report'!V$200:V$299)+SUMIF('C Report'!$A$400:$A$496,'C Report Grouper'!$D79,'C Report'!V$400:V$496)),SUMIF('C Report'!$A$200:$A$299,'C Report Grouper'!$D79,'C Report'!V$200:V$299))</f>
        <v>0</v>
      </c>
      <c r="Y79" s="104">
        <f>IF($D$4="MAP+ADM Waivers",(SUMIF('C Report'!$A$200:$A$299,'C Report Grouper'!$D79,'C Report'!W$200:W$299)+SUMIF('C Report'!$A$400:$A$496,'C Report Grouper'!$D79,'C Report'!W$400:W$496)),SUMIF('C Report'!$A$200:$A$299,'C Report Grouper'!$D79,'C Report'!W$200:W$299))</f>
        <v>0</v>
      </c>
      <c r="Z79" s="104">
        <f>IF($D$4="MAP+ADM Waivers",(SUMIF('C Report'!$A$200:$A$299,'C Report Grouper'!$D79,'C Report'!X$200:X$299)+SUMIF('C Report'!$A$400:$A$496,'C Report Grouper'!$D79,'C Report'!X$400:X$496)),SUMIF('C Report'!$A$200:$A$299,'C Report Grouper'!$D79,'C Report'!X$200:X$299))</f>
        <v>0</v>
      </c>
      <c r="AA79" s="104">
        <f>IF($D$4="MAP+ADM Waivers",(SUMIF('C Report'!$A$200:$A$299,'C Report Grouper'!$D79,'C Report'!Y$200:Y$299)+SUMIF('C Report'!$A$400:$A$496,'C Report Grouper'!$D79,'C Report'!Y$400:Y$496)),SUMIF('C Report'!$A$200:$A$299,'C Report Grouper'!$D79,'C Report'!Y$200:Y$299))</f>
        <v>0</v>
      </c>
      <c r="AB79" s="104">
        <f>IF($D$4="MAP+ADM Waivers",(SUMIF('C Report'!$A$200:$A$299,'C Report Grouper'!$D79,'C Report'!Z$200:Z$299)+SUMIF('C Report'!$A$400:$A$496,'C Report Grouper'!$D79,'C Report'!Z$400:Z$496)),SUMIF('C Report'!$A$200:$A$299,'C Report Grouper'!$D79,'C Report'!Z$200:Z$299))</f>
        <v>0</v>
      </c>
      <c r="AC79" s="104">
        <f>IF($D$4="MAP+ADM Waivers",(SUMIF('C Report'!$A$200:$A$299,'C Report Grouper'!$D79,'C Report'!AA$200:AA$299)+SUMIF('C Report'!$A$400:$A$496,'C Report Grouper'!$D79,'C Report'!AA$400:AA$496)),SUMIF('C Report'!$A$200:$A$299,'C Report Grouper'!$D79,'C Report'!AA$200:AA$299))</f>
        <v>0</v>
      </c>
      <c r="AD79" s="104">
        <f>IF($D$4="MAP+ADM Waivers",(SUMIF('C Report'!$A$200:$A$299,'C Report Grouper'!$D79,'C Report'!AB$200:AB$299)+SUMIF('C Report'!$A$400:$A$496,'C Report Grouper'!$D79,'C Report'!AB$400:AB$496)),SUMIF('C Report'!$A$200:$A$299,'C Report Grouper'!$D79,'C Report'!AB$200:AB$299))</f>
        <v>0</v>
      </c>
      <c r="AE79" s="104">
        <f>IF($D$4="MAP+ADM Waivers",(SUMIF('C Report'!$A$200:$A$299,'C Report Grouper'!$D79,'C Report'!AC$200:AC$299)+SUMIF('C Report'!$A$400:$A$496,'C Report Grouper'!$D79,'C Report'!AC$400:AC$496)),SUMIF('C Report'!$A$200:$A$299,'C Report Grouper'!$D79,'C Report'!AC$200:AC$299))</f>
        <v>0</v>
      </c>
      <c r="AF79" s="104">
        <f>IF($D$4="MAP+ADM Waivers",(SUMIF('C Report'!$A$200:$A$299,'C Report Grouper'!$D79,'C Report'!AD$200:AD$299)+SUMIF('C Report'!$A$400:$A$496,'C Report Grouper'!$D79,'C Report'!AD$400:AD$496)),SUMIF('C Report'!$A$200:$A$299,'C Report Grouper'!$D79,'C Report'!AD$200:AD$299))</f>
        <v>0</v>
      </c>
      <c r="AG79" s="104">
        <f>IF($D$4="MAP+ADM Waivers",(SUMIF('C Report'!$A$200:$A$299,'C Report Grouper'!$D79,'C Report'!AE$200:AE$299)+SUMIF('C Report'!$A$400:$A$496,'C Report Grouper'!$D79,'C Report'!AE$400:AE$496)),SUMIF('C Report'!$A$200:$A$299,'C Report Grouper'!$D79,'C Report'!AE$200:AE$299))</f>
        <v>0</v>
      </c>
      <c r="AH79" s="105">
        <f>IF($D$4="MAP+ADM Waivers",(SUMIF('C Report'!$A$200:$A$299,'C Report Grouper'!$D79,'C Report'!AF$200:AF$299)+SUMIF('C Report'!$A$400:$A$496,'C Report Grouper'!$D79,'C Report'!AF$400:AF$496)),SUMIF('C Report'!$A$200:$A$299,'C Report Grouper'!$D79,'C Report'!AF$200:AF$299))</f>
        <v>0</v>
      </c>
    </row>
    <row r="80" spans="2:34" hidden="1" x14ac:dyDescent="0.2">
      <c r="B80" s="22" t="str">
        <f>IFERROR(VLOOKUP(C80,'MEG Def'!$A$42:$B$45,2),"")</f>
        <v/>
      </c>
      <c r="C80" s="58"/>
      <c r="D80" s="299"/>
      <c r="E80" s="103">
        <f>IF($D$4="MAP+ADM Waivers",(SUMIF('C Report'!$A$200:$A$299,'C Report Grouper'!$D80,'C Report'!C$200:C$299)+SUMIF('C Report'!$A$400:$A$496,'C Report Grouper'!$D80,'C Report'!C$400:C$496)),SUMIF('C Report'!$A$200:$A$299,'C Report Grouper'!$D80,'C Report'!C$200:C$299))</f>
        <v>0</v>
      </c>
      <c r="F80" s="104">
        <f>IF($D$4="MAP+ADM Waivers",(SUMIF('C Report'!$A$200:$A$299,'C Report Grouper'!$D80,'C Report'!D$200:D$299)+SUMIF('C Report'!$A$400:$A$496,'C Report Grouper'!$D80,'C Report'!D$400:D$496)),SUMIF('C Report'!$A$200:$A$299,'C Report Grouper'!$D80,'C Report'!D$200:D$299))</f>
        <v>0</v>
      </c>
      <c r="G80" s="104">
        <f>IF($D$4="MAP+ADM Waivers",(SUMIF('C Report'!$A$200:$A$299,'C Report Grouper'!$D80,'C Report'!E$200:E$299)+SUMIF('C Report'!$A$400:$A$496,'C Report Grouper'!$D80,'C Report'!E$400:E$496)),SUMIF('C Report'!$A$200:$A$299,'C Report Grouper'!$D80,'C Report'!E$200:E$299))</f>
        <v>0</v>
      </c>
      <c r="H80" s="104">
        <f>IF($D$4="MAP+ADM Waivers",(SUMIF('C Report'!$A$200:$A$299,'C Report Grouper'!$D80,'C Report'!F$200:F$299)+SUMIF('C Report'!$A$400:$A$496,'C Report Grouper'!$D80,'C Report'!F$400:F$496)),SUMIF('C Report'!$A$200:$A$299,'C Report Grouper'!$D80,'C Report'!F$200:F$299))</f>
        <v>0</v>
      </c>
      <c r="I80" s="104">
        <f>IF($D$4="MAP+ADM Waivers",(SUMIF('C Report'!$A$200:$A$299,'C Report Grouper'!$D80,'C Report'!G$200:G$299)+SUMIF('C Report'!$A$400:$A$496,'C Report Grouper'!$D80,'C Report'!G$400:G$496)),SUMIF('C Report'!$A$200:$A$299,'C Report Grouper'!$D80,'C Report'!G$200:G$299))</f>
        <v>0</v>
      </c>
      <c r="J80" s="104">
        <f>IF($D$4="MAP+ADM Waivers",(SUMIF('C Report'!$A$200:$A$299,'C Report Grouper'!$D80,'C Report'!H$200:H$299)+SUMIF('C Report'!$A$400:$A$496,'C Report Grouper'!$D80,'C Report'!H$400:H$496)),SUMIF('C Report'!$A$200:$A$299,'C Report Grouper'!$D80,'C Report'!H$200:H$299))</f>
        <v>0</v>
      </c>
      <c r="K80" s="104">
        <f>IF($D$4="MAP+ADM Waivers",(SUMIF('C Report'!$A$200:$A$299,'C Report Grouper'!$D80,'C Report'!I$200:I$299)+SUMIF('C Report'!$A$400:$A$496,'C Report Grouper'!$D80,'C Report'!I$400:I$496)),SUMIF('C Report'!$A$200:$A$299,'C Report Grouper'!$D80,'C Report'!I$200:I$299))</f>
        <v>0</v>
      </c>
      <c r="L80" s="104">
        <f>IF($D$4="MAP+ADM Waivers",(SUMIF('C Report'!$A$200:$A$299,'C Report Grouper'!$D80,'C Report'!J$200:J$299)+SUMIF('C Report'!$A$400:$A$496,'C Report Grouper'!$D80,'C Report'!J$400:J$496)),SUMIF('C Report'!$A$200:$A$299,'C Report Grouper'!$D80,'C Report'!J$200:J$299))</f>
        <v>0</v>
      </c>
      <c r="M80" s="104">
        <f>IF($D$4="MAP+ADM Waivers",(SUMIF('C Report'!$A$200:$A$299,'C Report Grouper'!$D80,'C Report'!K$200:K$299)+SUMIF('C Report'!$A$400:$A$496,'C Report Grouper'!$D80,'C Report'!K$400:K$496)),SUMIF('C Report'!$A$200:$A$299,'C Report Grouper'!$D80,'C Report'!K$200:K$299))</f>
        <v>0</v>
      </c>
      <c r="N80" s="104">
        <f>IF($D$4="MAP+ADM Waivers",(SUMIF('C Report'!$A$200:$A$299,'C Report Grouper'!$D80,'C Report'!L$200:L$299)+SUMIF('C Report'!$A$400:$A$496,'C Report Grouper'!$D80,'C Report'!L$400:L$496)),SUMIF('C Report'!$A$200:$A$299,'C Report Grouper'!$D80,'C Report'!L$200:L$299))</f>
        <v>0</v>
      </c>
      <c r="O80" s="104">
        <f>IF($D$4="MAP+ADM Waivers",(SUMIF('C Report'!$A$200:$A$299,'C Report Grouper'!$D80,'C Report'!M$200:M$299)+SUMIF('C Report'!$A$400:$A$496,'C Report Grouper'!$D80,'C Report'!M$400:M$496)),SUMIF('C Report'!$A$200:$A$299,'C Report Grouper'!$D80,'C Report'!M$200:M$299))</f>
        <v>0</v>
      </c>
      <c r="P80" s="104">
        <f>IF($D$4="MAP+ADM Waivers",(SUMIF('C Report'!$A$200:$A$299,'C Report Grouper'!$D80,'C Report'!N$200:N$299)+SUMIF('C Report'!$A$400:$A$496,'C Report Grouper'!$D80,'C Report'!N$400:N$496)),SUMIF('C Report'!$A$200:$A$299,'C Report Grouper'!$D80,'C Report'!N$200:N$299))</f>
        <v>0</v>
      </c>
      <c r="Q80" s="104">
        <f>IF($D$4="MAP+ADM Waivers",(SUMIF('C Report'!$A$200:$A$299,'C Report Grouper'!$D80,'C Report'!O$200:O$299)+SUMIF('C Report'!$A$400:$A$496,'C Report Grouper'!$D80,'C Report'!O$400:O$496)),SUMIF('C Report'!$A$200:$A$299,'C Report Grouper'!$D80,'C Report'!O$200:O$299))</f>
        <v>0</v>
      </c>
      <c r="R80" s="104">
        <f>IF($D$4="MAP+ADM Waivers",(SUMIF('C Report'!$A$200:$A$299,'C Report Grouper'!$D80,'C Report'!P$200:P$299)+SUMIF('C Report'!$A$400:$A$496,'C Report Grouper'!$D80,'C Report'!P$400:P$496)),SUMIF('C Report'!$A$200:$A$299,'C Report Grouper'!$D80,'C Report'!P$200:P$299))</f>
        <v>0</v>
      </c>
      <c r="S80" s="104">
        <f>IF($D$4="MAP+ADM Waivers",(SUMIF('C Report'!$A$200:$A$299,'C Report Grouper'!$D80,'C Report'!Q$200:Q$299)+SUMIF('C Report'!$A$400:$A$496,'C Report Grouper'!$D80,'C Report'!Q$400:Q$496)),SUMIF('C Report'!$A$200:$A$299,'C Report Grouper'!$D80,'C Report'!Q$200:Q$299))</f>
        <v>0</v>
      </c>
      <c r="T80" s="104">
        <f>IF($D$4="MAP+ADM Waivers",(SUMIF('C Report'!$A$200:$A$299,'C Report Grouper'!$D80,'C Report'!R$200:R$299)+SUMIF('C Report'!$A$400:$A$496,'C Report Grouper'!$D80,'C Report'!R$400:R$496)),SUMIF('C Report'!$A$200:$A$299,'C Report Grouper'!$D80,'C Report'!R$200:R$299))</f>
        <v>0</v>
      </c>
      <c r="U80" s="104">
        <f>IF($D$4="MAP+ADM Waivers",(SUMIF('C Report'!$A$200:$A$299,'C Report Grouper'!$D80,'C Report'!S$200:S$299)+SUMIF('C Report'!$A$400:$A$496,'C Report Grouper'!$D80,'C Report'!S$400:S$496)),SUMIF('C Report'!$A$200:$A$299,'C Report Grouper'!$D80,'C Report'!S$200:S$299))</f>
        <v>0</v>
      </c>
      <c r="V80" s="104">
        <f>IF($D$4="MAP+ADM Waivers",(SUMIF('C Report'!$A$200:$A$299,'C Report Grouper'!$D80,'C Report'!T$200:T$299)+SUMIF('C Report'!$A$400:$A$496,'C Report Grouper'!$D80,'C Report'!T$400:T$496)),SUMIF('C Report'!$A$200:$A$299,'C Report Grouper'!$D80,'C Report'!T$200:T$299))</f>
        <v>0</v>
      </c>
      <c r="W80" s="104">
        <f>IF($D$4="MAP+ADM Waivers",(SUMIF('C Report'!$A$200:$A$299,'C Report Grouper'!$D80,'C Report'!U$200:U$299)+SUMIF('C Report'!$A$400:$A$496,'C Report Grouper'!$D80,'C Report'!U$400:U$496)),SUMIF('C Report'!$A$200:$A$299,'C Report Grouper'!$D80,'C Report'!U$200:U$299))</f>
        <v>0</v>
      </c>
      <c r="X80" s="104">
        <f>IF($D$4="MAP+ADM Waivers",(SUMIF('C Report'!$A$200:$A$299,'C Report Grouper'!$D80,'C Report'!V$200:V$299)+SUMIF('C Report'!$A$400:$A$496,'C Report Grouper'!$D80,'C Report'!V$400:V$496)),SUMIF('C Report'!$A$200:$A$299,'C Report Grouper'!$D80,'C Report'!V$200:V$299))</f>
        <v>0</v>
      </c>
      <c r="Y80" s="104">
        <f>IF($D$4="MAP+ADM Waivers",(SUMIF('C Report'!$A$200:$A$299,'C Report Grouper'!$D80,'C Report'!W$200:W$299)+SUMIF('C Report'!$A$400:$A$496,'C Report Grouper'!$D80,'C Report'!W$400:W$496)),SUMIF('C Report'!$A$200:$A$299,'C Report Grouper'!$D80,'C Report'!W$200:W$299))</f>
        <v>0</v>
      </c>
      <c r="Z80" s="104">
        <f>IF($D$4="MAP+ADM Waivers",(SUMIF('C Report'!$A$200:$A$299,'C Report Grouper'!$D80,'C Report'!X$200:X$299)+SUMIF('C Report'!$A$400:$A$496,'C Report Grouper'!$D80,'C Report'!X$400:X$496)),SUMIF('C Report'!$A$200:$A$299,'C Report Grouper'!$D80,'C Report'!X$200:X$299))</f>
        <v>0</v>
      </c>
      <c r="AA80" s="104">
        <f>IF($D$4="MAP+ADM Waivers",(SUMIF('C Report'!$A$200:$A$299,'C Report Grouper'!$D80,'C Report'!Y$200:Y$299)+SUMIF('C Report'!$A$400:$A$496,'C Report Grouper'!$D80,'C Report'!Y$400:Y$496)),SUMIF('C Report'!$A$200:$A$299,'C Report Grouper'!$D80,'C Report'!Y$200:Y$299))</f>
        <v>0</v>
      </c>
      <c r="AB80" s="104">
        <f>IF($D$4="MAP+ADM Waivers",(SUMIF('C Report'!$A$200:$A$299,'C Report Grouper'!$D80,'C Report'!Z$200:Z$299)+SUMIF('C Report'!$A$400:$A$496,'C Report Grouper'!$D80,'C Report'!Z$400:Z$496)),SUMIF('C Report'!$A$200:$A$299,'C Report Grouper'!$D80,'C Report'!Z$200:Z$299))</f>
        <v>0</v>
      </c>
      <c r="AC80" s="104">
        <f>IF($D$4="MAP+ADM Waivers",(SUMIF('C Report'!$A$200:$A$299,'C Report Grouper'!$D80,'C Report'!AA$200:AA$299)+SUMIF('C Report'!$A$400:$A$496,'C Report Grouper'!$D80,'C Report'!AA$400:AA$496)),SUMIF('C Report'!$A$200:$A$299,'C Report Grouper'!$D80,'C Report'!AA$200:AA$299))</f>
        <v>0</v>
      </c>
      <c r="AD80" s="104">
        <f>IF($D$4="MAP+ADM Waivers",(SUMIF('C Report'!$A$200:$A$299,'C Report Grouper'!$D80,'C Report'!AB$200:AB$299)+SUMIF('C Report'!$A$400:$A$496,'C Report Grouper'!$D80,'C Report'!AB$400:AB$496)),SUMIF('C Report'!$A$200:$A$299,'C Report Grouper'!$D80,'C Report'!AB$200:AB$299))</f>
        <v>0</v>
      </c>
      <c r="AE80" s="104">
        <f>IF($D$4="MAP+ADM Waivers",(SUMIF('C Report'!$A$200:$A$299,'C Report Grouper'!$D80,'C Report'!AC$200:AC$299)+SUMIF('C Report'!$A$400:$A$496,'C Report Grouper'!$D80,'C Report'!AC$400:AC$496)),SUMIF('C Report'!$A$200:$A$299,'C Report Grouper'!$D80,'C Report'!AC$200:AC$299))</f>
        <v>0</v>
      </c>
      <c r="AF80" s="104">
        <f>IF($D$4="MAP+ADM Waivers",(SUMIF('C Report'!$A$200:$A$299,'C Report Grouper'!$D80,'C Report'!AD$200:AD$299)+SUMIF('C Report'!$A$400:$A$496,'C Report Grouper'!$D80,'C Report'!AD$400:AD$496)),SUMIF('C Report'!$A$200:$A$299,'C Report Grouper'!$D80,'C Report'!AD$200:AD$299))</f>
        <v>0</v>
      </c>
      <c r="AG80" s="104">
        <f>IF($D$4="MAP+ADM Waivers",(SUMIF('C Report'!$A$200:$A$299,'C Report Grouper'!$D80,'C Report'!AE$200:AE$299)+SUMIF('C Report'!$A$400:$A$496,'C Report Grouper'!$D80,'C Report'!AE$400:AE$496)),SUMIF('C Report'!$A$200:$A$299,'C Report Grouper'!$D80,'C Report'!AE$200:AE$299))</f>
        <v>0</v>
      </c>
      <c r="AH80" s="105">
        <f>IF($D$4="MAP+ADM Waivers",(SUMIF('C Report'!$A$200:$A$299,'C Report Grouper'!$D80,'C Report'!AF$200:AF$299)+SUMIF('C Report'!$A$400:$A$496,'C Report Grouper'!$D80,'C Report'!AF$400:AF$496)),SUMIF('C Report'!$A$200:$A$299,'C Report Grouper'!$D80,'C Report'!AF$200:AF$299))</f>
        <v>0</v>
      </c>
    </row>
    <row r="81" spans="2:34" hidden="1" x14ac:dyDescent="0.2">
      <c r="B81" s="22" t="str">
        <f>IFERROR(VLOOKUP(C81,'MEG Def'!$A$42:$B$45,2),"")</f>
        <v/>
      </c>
      <c r="C81" s="58"/>
      <c r="D81" s="299"/>
      <c r="E81" s="103">
        <f>IF($D$4="MAP+ADM Waivers",(SUMIF('C Report'!$A$200:$A$299,'C Report Grouper'!$D81,'C Report'!C$200:C$299)+SUMIF('C Report'!$A$400:$A$496,'C Report Grouper'!$D81,'C Report'!C$400:C$496)),SUMIF('C Report'!$A$200:$A$299,'C Report Grouper'!$D81,'C Report'!C$200:C$299))</f>
        <v>0</v>
      </c>
      <c r="F81" s="104">
        <f>IF($D$4="MAP+ADM Waivers",(SUMIF('C Report'!$A$200:$A$299,'C Report Grouper'!$D81,'C Report'!D$200:D$299)+SUMIF('C Report'!$A$400:$A$496,'C Report Grouper'!$D81,'C Report'!D$400:D$496)),SUMIF('C Report'!$A$200:$A$299,'C Report Grouper'!$D81,'C Report'!D$200:D$299))</f>
        <v>0</v>
      </c>
      <c r="G81" s="104">
        <f>IF($D$4="MAP+ADM Waivers",(SUMIF('C Report'!$A$200:$A$299,'C Report Grouper'!$D81,'C Report'!E$200:E$299)+SUMIF('C Report'!$A$400:$A$496,'C Report Grouper'!$D81,'C Report'!E$400:E$496)),SUMIF('C Report'!$A$200:$A$299,'C Report Grouper'!$D81,'C Report'!E$200:E$299))</f>
        <v>0</v>
      </c>
      <c r="H81" s="104">
        <f>IF($D$4="MAP+ADM Waivers",(SUMIF('C Report'!$A$200:$A$299,'C Report Grouper'!$D81,'C Report'!F$200:F$299)+SUMIF('C Report'!$A$400:$A$496,'C Report Grouper'!$D81,'C Report'!F$400:F$496)),SUMIF('C Report'!$A$200:$A$299,'C Report Grouper'!$D81,'C Report'!F$200:F$299))</f>
        <v>0</v>
      </c>
      <c r="I81" s="104">
        <f>IF($D$4="MAP+ADM Waivers",(SUMIF('C Report'!$A$200:$A$299,'C Report Grouper'!$D81,'C Report'!G$200:G$299)+SUMIF('C Report'!$A$400:$A$496,'C Report Grouper'!$D81,'C Report'!G$400:G$496)),SUMIF('C Report'!$A$200:$A$299,'C Report Grouper'!$D81,'C Report'!G$200:G$299))</f>
        <v>0</v>
      </c>
      <c r="J81" s="104">
        <f>IF($D$4="MAP+ADM Waivers",(SUMIF('C Report'!$A$200:$A$299,'C Report Grouper'!$D81,'C Report'!H$200:H$299)+SUMIF('C Report'!$A$400:$A$496,'C Report Grouper'!$D81,'C Report'!H$400:H$496)),SUMIF('C Report'!$A$200:$A$299,'C Report Grouper'!$D81,'C Report'!H$200:H$299))</f>
        <v>0</v>
      </c>
      <c r="K81" s="104">
        <f>IF($D$4="MAP+ADM Waivers",(SUMIF('C Report'!$A$200:$A$299,'C Report Grouper'!$D81,'C Report'!I$200:I$299)+SUMIF('C Report'!$A$400:$A$496,'C Report Grouper'!$D81,'C Report'!I$400:I$496)),SUMIF('C Report'!$A$200:$A$299,'C Report Grouper'!$D81,'C Report'!I$200:I$299))</f>
        <v>0</v>
      </c>
      <c r="L81" s="104">
        <f>IF($D$4="MAP+ADM Waivers",(SUMIF('C Report'!$A$200:$A$299,'C Report Grouper'!$D81,'C Report'!J$200:J$299)+SUMIF('C Report'!$A$400:$A$496,'C Report Grouper'!$D81,'C Report'!J$400:J$496)),SUMIF('C Report'!$A$200:$A$299,'C Report Grouper'!$D81,'C Report'!J$200:J$299))</f>
        <v>0</v>
      </c>
      <c r="M81" s="104">
        <f>IF($D$4="MAP+ADM Waivers",(SUMIF('C Report'!$A$200:$A$299,'C Report Grouper'!$D81,'C Report'!K$200:K$299)+SUMIF('C Report'!$A$400:$A$496,'C Report Grouper'!$D81,'C Report'!K$400:K$496)),SUMIF('C Report'!$A$200:$A$299,'C Report Grouper'!$D81,'C Report'!K$200:K$299))</f>
        <v>0</v>
      </c>
      <c r="N81" s="104">
        <f>IF($D$4="MAP+ADM Waivers",(SUMIF('C Report'!$A$200:$A$299,'C Report Grouper'!$D81,'C Report'!L$200:L$299)+SUMIF('C Report'!$A$400:$A$496,'C Report Grouper'!$D81,'C Report'!L$400:L$496)),SUMIF('C Report'!$A$200:$A$299,'C Report Grouper'!$D81,'C Report'!L$200:L$299))</f>
        <v>0</v>
      </c>
      <c r="O81" s="104">
        <f>IF($D$4="MAP+ADM Waivers",(SUMIF('C Report'!$A$200:$A$299,'C Report Grouper'!$D81,'C Report'!M$200:M$299)+SUMIF('C Report'!$A$400:$A$496,'C Report Grouper'!$D81,'C Report'!M$400:M$496)),SUMIF('C Report'!$A$200:$A$299,'C Report Grouper'!$D81,'C Report'!M$200:M$299))</f>
        <v>0</v>
      </c>
      <c r="P81" s="104">
        <f>IF($D$4="MAP+ADM Waivers",(SUMIF('C Report'!$A$200:$A$299,'C Report Grouper'!$D81,'C Report'!N$200:N$299)+SUMIF('C Report'!$A$400:$A$496,'C Report Grouper'!$D81,'C Report'!N$400:N$496)),SUMIF('C Report'!$A$200:$A$299,'C Report Grouper'!$D81,'C Report'!N$200:N$299))</f>
        <v>0</v>
      </c>
      <c r="Q81" s="104">
        <f>IF($D$4="MAP+ADM Waivers",(SUMIF('C Report'!$A$200:$A$299,'C Report Grouper'!$D81,'C Report'!O$200:O$299)+SUMIF('C Report'!$A$400:$A$496,'C Report Grouper'!$D81,'C Report'!O$400:O$496)),SUMIF('C Report'!$A$200:$A$299,'C Report Grouper'!$D81,'C Report'!O$200:O$299))</f>
        <v>0</v>
      </c>
      <c r="R81" s="104">
        <f>IF($D$4="MAP+ADM Waivers",(SUMIF('C Report'!$A$200:$A$299,'C Report Grouper'!$D81,'C Report'!P$200:P$299)+SUMIF('C Report'!$A$400:$A$496,'C Report Grouper'!$D81,'C Report'!P$400:P$496)),SUMIF('C Report'!$A$200:$A$299,'C Report Grouper'!$D81,'C Report'!P$200:P$299))</f>
        <v>0</v>
      </c>
      <c r="S81" s="104">
        <f>IF($D$4="MAP+ADM Waivers",(SUMIF('C Report'!$A$200:$A$299,'C Report Grouper'!$D81,'C Report'!Q$200:Q$299)+SUMIF('C Report'!$A$400:$A$496,'C Report Grouper'!$D81,'C Report'!Q$400:Q$496)),SUMIF('C Report'!$A$200:$A$299,'C Report Grouper'!$D81,'C Report'!Q$200:Q$299))</f>
        <v>0</v>
      </c>
      <c r="T81" s="104">
        <f>IF($D$4="MAP+ADM Waivers",(SUMIF('C Report'!$A$200:$A$299,'C Report Grouper'!$D81,'C Report'!R$200:R$299)+SUMIF('C Report'!$A$400:$A$496,'C Report Grouper'!$D81,'C Report'!R$400:R$496)),SUMIF('C Report'!$A$200:$A$299,'C Report Grouper'!$D81,'C Report'!R$200:R$299))</f>
        <v>0</v>
      </c>
      <c r="U81" s="104">
        <f>IF($D$4="MAP+ADM Waivers",(SUMIF('C Report'!$A$200:$A$299,'C Report Grouper'!$D81,'C Report'!S$200:S$299)+SUMIF('C Report'!$A$400:$A$496,'C Report Grouper'!$D81,'C Report'!S$400:S$496)),SUMIF('C Report'!$A$200:$A$299,'C Report Grouper'!$D81,'C Report'!S$200:S$299))</f>
        <v>0</v>
      </c>
      <c r="V81" s="104">
        <f>IF($D$4="MAP+ADM Waivers",(SUMIF('C Report'!$A$200:$A$299,'C Report Grouper'!$D81,'C Report'!T$200:T$299)+SUMIF('C Report'!$A$400:$A$496,'C Report Grouper'!$D81,'C Report'!T$400:T$496)),SUMIF('C Report'!$A$200:$A$299,'C Report Grouper'!$D81,'C Report'!T$200:T$299))</f>
        <v>0</v>
      </c>
      <c r="W81" s="104">
        <f>IF($D$4="MAP+ADM Waivers",(SUMIF('C Report'!$A$200:$A$299,'C Report Grouper'!$D81,'C Report'!U$200:U$299)+SUMIF('C Report'!$A$400:$A$496,'C Report Grouper'!$D81,'C Report'!U$400:U$496)),SUMIF('C Report'!$A$200:$A$299,'C Report Grouper'!$D81,'C Report'!U$200:U$299))</f>
        <v>0</v>
      </c>
      <c r="X81" s="104">
        <f>IF($D$4="MAP+ADM Waivers",(SUMIF('C Report'!$A$200:$A$299,'C Report Grouper'!$D81,'C Report'!V$200:V$299)+SUMIF('C Report'!$A$400:$A$496,'C Report Grouper'!$D81,'C Report'!V$400:V$496)),SUMIF('C Report'!$A$200:$A$299,'C Report Grouper'!$D81,'C Report'!V$200:V$299))</f>
        <v>0</v>
      </c>
      <c r="Y81" s="104">
        <f>IF($D$4="MAP+ADM Waivers",(SUMIF('C Report'!$A$200:$A$299,'C Report Grouper'!$D81,'C Report'!W$200:W$299)+SUMIF('C Report'!$A$400:$A$496,'C Report Grouper'!$D81,'C Report'!W$400:W$496)),SUMIF('C Report'!$A$200:$A$299,'C Report Grouper'!$D81,'C Report'!W$200:W$299))</f>
        <v>0</v>
      </c>
      <c r="Z81" s="104">
        <f>IF($D$4="MAP+ADM Waivers",(SUMIF('C Report'!$A$200:$A$299,'C Report Grouper'!$D81,'C Report'!X$200:X$299)+SUMIF('C Report'!$A$400:$A$496,'C Report Grouper'!$D81,'C Report'!X$400:X$496)),SUMIF('C Report'!$A$200:$A$299,'C Report Grouper'!$D81,'C Report'!X$200:X$299))</f>
        <v>0</v>
      </c>
      <c r="AA81" s="104">
        <f>IF($D$4="MAP+ADM Waivers",(SUMIF('C Report'!$A$200:$A$299,'C Report Grouper'!$D81,'C Report'!Y$200:Y$299)+SUMIF('C Report'!$A$400:$A$496,'C Report Grouper'!$D81,'C Report'!Y$400:Y$496)),SUMIF('C Report'!$A$200:$A$299,'C Report Grouper'!$D81,'C Report'!Y$200:Y$299))</f>
        <v>0</v>
      </c>
      <c r="AB81" s="104">
        <f>IF($D$4="MAP+ADM Waivers",(SUMIF('C Report'!$A$200:$A$299,'C Report Grouper'!$D81,'C Report'!Z$200:Z$299)+SUMIF('C Report'!$A$400:$A$496,'C Report Grouper'!$D81,'C Report'!Z$400:Z$496)),SUMIF('C Report'!$A$200:$A$299,'C Report Grouper'!$D81,'C Report'!Z$200:Z$299))</f>
        <v>0</v>
      </c>
      <c r="AC81" s="104">
        <f>IF($D$4="MAP+ADM Waivers",(SUMIF('C Report'!$A$200:$A$299,'C Report Grouper'!$D81,'C Report'!AA$200:AA$299)+SUMIF('C Report'!$A$400:$A$496,'C Report Grouper'!$D81,'C Report'!AA$400:AA$496)),SUMIF('C Report'!$A$200:$A$299,'C Report Grouper'!$D81,'C Report'!AA$200:AA$299))</f>
        <v>0</v>
      </c>
      <c r="AD81" s="104">
        <f>IF($D$4="MAP+ADM Waivers",(SUMIF('C Report'!$A$200:$A$299,'C Report Grouper'!$D81,'C Report'!AB$200:AB$299)+SUMIF('C Report'!$A$400:$A$496,'C Report Grouper'!$D81,'C Report'!AB$400:AB$496)),SUMIF('C Report'!$A$200:$A$299,'C Report Grouper'!$D81,'C Report'!AB$200:AB$299))</f>
        <v>0</v>
      </c>
      <c r="AE81" s="104">
        <f>IF($D$4="MAP+ADM Waivers",(SUMIF('C Report'!$A$200:$A$299,'C Report Grouper'!$D81,'C Report'!AC$200:AC$299)+SUMIF('C Report'!$A$400:$A$496,'C Report Grouper'!$D81,'C Report'!AC$400:AC$496)),SUMIF('C Report'!$A$200:$A$299,'C Report Grouper'!$D81,'C Report'!AC$200:AC$299))</f>
        <v>0</v>
      </c>
      <c r="AF81" s="104">
        <f>IF($D$4="MAP+ADM Waivers",(SUMIF('C Report'!$A$200:$A$299,'C Report Grouper'!$D81,'C Report'!AD$200:AD$299)+SUMIF('C Report'!$A$400:$A$496,'C Report Grouper'!$D81,'C Report'!AD$400:AD$496)),SUMIF('C Report'!$A$200:$A$299,'C Report Grouper'!$D81,'C Report'!AD$200:AD$299))</f>
        <v>0</v>
      </c>
      <c r="AG81" s="104">
        <f>IF($D$4="MAP+ADM Waivers",(SUMIF('C Report'!$A$200:$A$299,'C Report Grouper'!$D81,'C Report'!AE$200:AE$299)+SUMIF('C Report'!$A$400:$A$496,'C Report Grouper'!$D81,'C Report'!AE$400:AE$496)),SUMIF('C Report'!$A$200:$A$299,'C Report Grouper'!$D81,'C Report'!AE$200:AE$299))</f>
        <v>0</v>
      </c>
      <c r="AH81" s="105">
        <f>IF($D$4="MAP+ADM Waivers",(SUMIF('C Report'!$A$200:$A$299,'C Report Grouper'!$D81,'C Report'!AF$200:AF$299)+SUMIF('C Report'!$A$400:$A$496,'C Report Grouper'!$D81,'C Report'!AF$400:AF$496)),SUMIF('C Report'!$A$200:$A$299,'C Report Grouper'!$D81,'C Report'!AF$200:AF$299))</f>
        <v>0</v>
      </c>
    </row>
    <row r="82" spans="2:34" hidden="1" x14ac:dyDescent="0.2">
      <c r="B82" s="33"/>
      <c r="C82" s="58"/>
      <c r="D82" s="299"/>
      <c r="E82" s="103">
        <f>IF($D$4="MAP+ADM Waivers",(SUMIF('C Report'!$A$200:$A$299,'C Report Grouper'!$D82,'C Report'!C$200:C$299)+SUMIF('C Report'!$A$400:$A$496,'C Report Grouper'!$D82,'C Report'!C$400:C$496)),SUMIF('C Report'!$A$200:$A$299,'C Report Grouper'!$D82,'C Report'!C$200:C$299))</f>
        <v>0</v>
      </c>
      <c r="F82" s="104">
        <f>IF($D$4="MAP+ADM Waivers",(SUMIF('C Report'!$A$200:$A$299,'C Report Grouper'!$D82,'C Report'!D$200:D$299)+SUMIF('C Report'!$A$400:$A$496,'C Report Grouper'!$D82,'C Report'!D$400:D$496)),SUMIF('C Report'!$A$200:$A$299,'C Report Grouper'!$D82,'C Report'!D$200:D$299))</f>
        <v>0</v>
      </c>
      <c r="G82" s="104">
        <f>IF($D$4="MAP+ADM Waivers",(SUMIF('C Report'!$A$200:$A$299,'C Report Grouper'!$D82,'C Report'!E$200:E$299)+SUMIF('C Report'!$A$400:$A$496,'C Report Grouper'!$D82,'C Report'!E$400:E$496)),SUMIF('C Report'!$A$200:$A$299,'C Report Grouper'!$D82,'C Report'!E$200:E$299))</f>
        <v>0</v>
      </c>
      <c r="H82" s="104">
        <f>IF($D$4="MAP+ADM Waivers",(SUMIF('C Report'!$A$200:$A$299,'C Report Grouper'!$D82,'C Report'!F$200:F$299)+SUMIF('C Report'!$A$400:$A$496,'C Report Grouper'!$D82,'C Report'!F$400:F$496)),SUMIF('C Report'!$A$200:$A$299,'C Report Grouper'!$D82,'C Report'!F$200:F$299))</f>
        <v>0</v>
      </c>
      <c r="I82" s="104">
        <f>IF($D$4="MAP+ADM Waivers",(SUMIF('C Report'!$A$200:$A$299,'C Report Grouper'!$D82,'C Report'!G$200:G$299)+SUMIF('C Report'!$A$400:$A$496,'C Report Grouper'!$D82,'C Report'!G$400:G$496)),SUMIF('C Report'!$A$200:$A$299,'C Report Grouper'!$D82,'C Report'!G$200:G$299))</f>
        <v>0</v>
      </c>
      <c r="J82" s="104">
        <f>IF($D$4="MAP+ADM Waivers",(SUMIF('C Report'!$A$200:$A$299,'C Report Grouper'!$D82,'C Report'!H$200:H$299)+SUMIF('C Report'!$A$400:$A$496,'C Report Grouper'!$D82,'C Report'!H$400:H$496)),SUMIF('C Report'!$A$200:$A$299,'C Report Grouper'!$D82,'C Report'!H$200:H$299))</f>
        <v>0</v>
      </c>
      <c r="K82" s="104">
        <f>IF($D$4="MAP+ADM Waivers",(SUMIF('C Report'!$A$200:$A$299,'C Report Grouper'!$D82,'C Report'!I$200:I$299)+SUMIF('C Report'!$A$400:$A$496,'C Report Grouper'!$D82,'C Report'!I$400:I$496)),SUMIF('C Report'!$A$200:$A$299,'C Report Grouper'!$D82,'C Report'!I$200:I$299))</f>
        <v>0</v>
      </c>
      <c r="L82" s="104">
        <f>IF($D$4="MAP+ADM Waivers",(SUMIF('C Report'!$A$200:$A$299,'C Report Grouper'!$D82,'C Report'!J$200:J$299)+SUMIF('C Report'!$A$400:$A$496,'C Report Grouper'!$D82,'C Report'!J$400:J$496)),SUMIF('C Report'!$A$200:$A$299,'C Report Grouper'!$D82,'C Report'!J$200:J$299))</f>
        <v>0</v>
      </c>
      <c r="M82" s="104">
        <f>IF($D$4="MAP+ADM Waivers",(SUMIF('C Report'!$A$200:$A$299,'C Report Grouper'!$D82,'C Report'!K$200:K$299)+SUMIF('C Report'!$A$400:$A$496,'C Report Grouper'!$D82,'C Report'!K$400:K$496)),SUMIF('C Report'!$A$200:$A$299,'C Report Grouper'!$D82,'C Report'!K$200:K$299))</f>
        <v>0</v>
      </c>
      <c r="N82" s="104">
        <f>IF($D$4="MAP+ADM Waivers",(SUMIF('C Report'!$A$200:$A$299,'C Report Grouper'!$D82,'C Report'!L$200:L$299)+SUMIF('C Report'!$A$400:$A$496,'C Report Grouper'!$D82,'C Report'!L$400:L$496)),SUMIF('C Report'!$A$200:$A$299,'C Report Grouper'!$D82,'C Report'!L$200:L$299))</f>
        <v>0</v>
      </c>
      <c r="O82" s="104">
        <f>IF($D$4="MAP+ADM Waivers",(SUMIF('C Report'!$A$200:$A$299,'C Report Grouper'!$D82,'C Report'!M$200:M$299)+SUMIF('C Report'!$A$400:$A$496,'C Report Grouper'!$D82,'C Report'!M$400:M$496)),SUMIF('C Report'!$A$200:$A$299,'C Report Grouper'!$D82,'C Report'!M$200:M$299))</f>
        <v>0</v>
      </c>
      <c r="P82" s="104">
        <f>IF($D$4="MAP+ADM Waivers",(SUMIF('C Report'!$A$200:$A$299,'C Report Grouper'!$D82,'C Report'!N$200:N$299)+SUMIF('C Report'!$A$400:$A$496,'C Report Grouper'!$D82,'C Report'!N$400:N$496)),SUMIF('C Report'!$A$200:$A$299,'C Report Grouper'!$D82,'C Report'!N$200:N$299))</f>
        <v>0</v>
      </c>
      <c r="Q82" s="104">
        <f>IF($D$4="MAP+ADM Waivers",(SUMIF('C Report'!$A$200:$A$299,'C Report Grouper'!$D82,'C Report'!O$200:O$299)+SUMIF('C Report'!$A$400:$A$496,'C Report Grouper'!$D82,'C Report'!O$400:O$496)),SUMIF('C Report'!$A$200:$A$299,'C Report Grouper'!$D82,'C Report'!O$200:O$299))</f>
        <v>0</v>
      </c>
      <c r="R82" s="104">
        <f>IF($D$4="MAP+ADM Waivers",(SUMIF('C Report'!$A$200:$A$299,'C Report Grouper'!$D82,'C Report'!P$200:P$299)+SUMIF('C Report'!$A$400:$A$496,'C Report Grouper'!$D82,'C Report'!P$400:P$496)),SUMIF('C Report'!$A$200:$A$299,'C Report Grouper'!$D82,'C Report'!P$200:P$299))</f>
        <v>0</v>
      </c>
      <c r="S82" s="104">
        <f>IF($D$4="MAP+ADM Waivers",(SUMIF('C Report'!$A$200:$A$299,'C Report Grouper'!$D82,'C Report'!Q$200:Q$299)+SUMIF('C Report'!$A$400:$A$496,'C Report Grouper'!$D82,'C Report'!Q$400:Q$496)),SUMIF('C Report'!$A$200:$A$299,'C Report Grouper'!$D82,'C Report'!Q$200:Q$299))</f>
        <v>0</v>
      </c>
      <c r="T82" s="104">
        <f>IF($D$4="MAP+ADM Waivers",(SUMIF('C Report'!$A$200:$A$299,'C Report Grouper'!$D82,'C Report'!R$200:R$299)+SUMIF('C Report'!$A$400:$A$496,'C Report Grouper'!$D82,'C Report'!R$400:R$496)),SUMIF('C Report'!$A$200:$A$299,'C Report Grouper'!$D82,'C Report'!R$200:R$299))</f>
        <v>0</v>
      </c>
      <c r="U82" s="104">
        <f>IF($D$4="MAP+ADM Waivers",(SUMIF('C Report'!$A$200:$A$299,'C Report Grouper'!$D82,'C Report'!S$200:S$299)+SUMIF('C Report'!$A$400:$A$496,'C Report Grouper'!$D82,'C Report'!S$400:S$496)),SUMIF('C Report'!$A$200:$A$299,'C Report Grouper'!$D82,'C Report'!S$200:S$299))</f>
        <v>0</v>
      </c>
      <c r="V82" s="104">
        <f>IF($D$4="MAP+ADM Waivers",(SUMIF('C Report'!$A$200:$A$299,'C Report Grouper'!$D82,'C Report'!T$200:T$299)+SUMIF('C Report'!$A$400:$A$496,'C Report Grouper'!$D82,'C Report'!T$400:T$496)),SUMIF('C Report'!$A$200:$A$299,'C Report Grouper'!$D82,'C Report'!T$200:T$299))</f>
        <v>0</v>
      </c>
      <c r="W82" s="104">
        <f>IF($D$4="MAP+ADM Waivers",(SUMIF('C Report'!$A$200:$A$299,'C Report Grouper'!$D82,'C Report'!U$200:U$299)+SUMIF('C Report'!$A$400:$A$496,'C Report Grouper'!$D82,'C Report'!U$400:U$496)),SUMIF('C Report'!$A$200:$A$299,'C Report Grouper'!$D82,'C Report'!U$200:U$299))</f>
        <v>0</v>
      </c>
      <c r="X82" s="104">
        <f>IF($D$4="MAP+ADM Waivers",(SUMIF('C Report'!$A$200:$A$299,'C Report Grouper'!$D82,'C Report'!V$200:V$299)+SUMIF('C Report'!$A$400:$A$496,'C Report Grouper'!$D82,'C Report'!V$400:V$496)),SUMIF('C Report'!$A$200:$A$299,'C Report Grouper'!$D82,'C Report'!V$200:V$299))</f>
        <v>0</v>
      </c>
      <c r="Y82" s="104">
        <f>IF($D$4="MAP+ADM Waivers",(SUMIF('C Report'!$A$200:$A$299,'C Report Grouper'!$D82,'C Report'!W$200:W$299)+SUMIF('C Report'!$A$400:$A$496,'C Report Grouper'!$D82,'C Report'!W$400:W$496)),SUMIF('C Report'!$A$200:$A$299,'C Report Grouper'!$D82,'C Report'!W$200:W$299))</f>
        <v>0</v>
      </c>
      <c r="Z82" s="104">
        <f>IF($D$4="MAP+ADM Waivers",(SUMIF('C Report'!$A$200:$A$299,'C Report Grouper'!$D82,'C Report'!X$200:X$299)+SUMIF('C Report'!$A$400:$A$496,'C Report Grouper'!$D82,'C Report'!X$400:X$496)),SUMIF('C Report'!$A$200:$A$299,'C Report Grouper'!$D82,'C Report'!X$200:X$299))</f>
        <v>0</v>
      </c>
      <c r="AA82" s="104">
        <f>IF($D$4="MAP+ADM Waivers",(SUMIF('C Report'!$A$200:$A$299,'C Report Grouper'!$D82,'C Report'!Y$200:Y$299)+SUMIF('C Report'!$A$400:$A$496,'C Report Grouper'!$D82,'C Report'!Y$400:Y$496)),SUMIF('C Report'!$A$200:$A$299,'C Report Grouper'!$D82,'C Report'!Y$200:Y$299))</f>
        <v>0</v>
      </c>
      <c r="AB82" s="104">
        <f>IF($D$4="MAP+ADM Waivers",(SUMIF('C Report'!$A$200:$A$299,'C Report Grouper'!$D82,'C Report'!Z$200:Z$299)+SUMIF('C Report'!$A$400:$A$496,'C Report Grouper'!$D82,'C Report'!Z$400:Z$496)),SUMIF('C Report'!$A$200:$A$299,'C Report Grouper'!$D82,'C Report'!Z$200:Z$299))</f>
        <v>0</v>
      </c>
      <c r="AC82" s="104">
        <f>IF($D$4="MAP+ADM Waivers",(SUMIF('C Report'!$A$200:$A$299,'C Report Grouper'!$D82,'C Report'!AA$200:AA$299)+SUMIF('C Report'!$A$400:$A$496,'C Report Grouper'!$D82,'C Report'!AA$400:AA$496)),SUMIF('C Report'!$A$200:$A$299,'C Report Grouper'!$D82,'C Report'!AA$200:AA$299))</f>
        <v>0</v>
      </c>
      <c r="AD82" s="104">
        <f>IF($D$4="MAP+ADM Waivers",(SUMIF('C Report'!$A$200:$A$299,'C Report Grouper'!$D82,'C Report'!AB$200:AB$299)+SUMIF('C Report'!$A$400:$A$496,'C Report Grouper'!$D82,'C Report'!AB$400:AB$496)),SUMIF('C Report'!$A$200:$A$299,'C Report Grouper'!$D82,'C Report'!AB$200:AB$299))</f>
        <v>0</v>
      </c>
      <c r="AE82" s="104">
        <f>IF($D$4="MAP+ADM Waivers",(SUMIF('C Report'!$A$200:$A$299,'C Report Grouper'!$D82,'C Report'!AC$200:AC$299)+SUMIF('C Report'!$A$400:$A$496,'C Report Grouper'!$D82,'C Report'!AC$400:AC$496)),SUMIF('C Report'!$A$200:$A$299,'C Report Grouper'!$D82,'C Report'!AC$200:AC$299))</f>
        <v>0</v>
      </c>
      <c r="AF82" s="104">
        <f>IF($D$4="MAP+ADM Waivers",(SUMIF('C Report'!$A$200:$A$299,'C Report Grouper'!$D82,'C Report'!AD$200:AD$299)+SUMIF('C Report'!$A$400:$A$496,'C Report Grouper'!$D82,'C Report'!AD$400:AD$496)),SUMIF('C Report'!$A$200:$A$299,'C Report Grouper'!$D82,'C Report'!AD$200:AD$299))</f>
        <v>0</v>
      </c>
      <c r="AG82" s="104">
        <f>IF($D$4="MAP+ADM Waivers",(SUMIF('C Report'!$A$200:$A$299,'C Report Grouper'!$D82,'C Report'!AE$200:AE$299)+SUMIF('C Report'!$A$400:$A$496,'C Report Grouper'!$D82,'C Report'!AE$400:AE$496)),SUMIF('C Report'!$A$200:$A$299,'C Report Grouper'!$D82,'C Report'!AE$200:AE$299))</f>
        <v>0</v>
      </c>
      <c r="AH82" s="105">
        <f>IF($D$4="MAP+ADM Waivers",(SUMIF('C Report'!$A$200:$A$299,'C Report Grouper'!$D82,'C Report'!AF$200:AF$299)+SUMIF('C Report'!$A$400:$A$496,'C Report Grouper'!$D82,'C Report'!AF$400:AF$496)),SUMIF('C Report'!$A$200:$A$299,'C Report Grouper'!$D82,'C Report'!AF$200:AF$299))</f>
        <v>0</v>
      </c>
    </row>
    <row r="83" spans="2:34" hidden="1" x14ac:dyDescent="0.2">
      <c r="B83" s="6" t="s">
        <v>42</v>
      </c>
      <c r="C83" s="58"/>
      <c r="D83" s="299"/>
      <c r="E83" s="103">
        <f>IF($D$4="MAP+ADM Waivers",(SUMIF('C Report'!$A$200:$A$299,'C Report Grouper'!$D83,'C Report'!C$200:C$299)+SUMIF('C Report'!$A$400:$A$496,'C Report Grouper'!$D83,'C Report'!C$400:C$496)),SUMIF('C Report'!$A$200:$A$299,'C Report Grouper'!$D83,'C Report'!C$200:C$299))</f>
        <v>0</v>
      </c>
      <c r="F83" s="104">
        <f>IF($D$4="MAP+ADM Waivers",(SUMIF('C Report'!$A$200:$A$299,'C Report Grouper'!$D83,'C Report'!D$200:D$299)+SUMIF('C Report'!$A$400:$A$496,'C Report Grouper'!$D83,'C Report'!D$400:D$496)),SUMIF('C Report'!$A$200:$A$299,'C Report Grouper'!$D83,'C Report'!D$200:D$299))</f>
        <v>0</v>
      </c>
      <c r="G83" s="104">
        <f>IF($D$4="MAP+ADM Waivers",(SUMIF('C Report'!$A$200:$A$299,'C Report Grouper'!$D83,'C Report'!E$200:E$299)+SUMIF('C Report'!$A$400:$A$496,'C Report Grouper'!$D83,'C Report'!E$400:E$496)),SUMIF('C Report'!$A$200:$A$299,'C Report Grouper'!$D83,'C Report'!E$200:E$299))</f>
        <v>0</v>
      </c>
      <c r="H83" s="104">
        <f>IF($D$4="MAP+ADM Waivers",(SUMIF('C Report'!$A$200:$A$299,'C Report Grouper'!$D83,'C Report'!F$200:F$299)+SUMIF('C Report'!$A$400:$A$496,'C Report Grouper'!$D83,'C Report'!F$400:F$496)),SUMIF('C Report'!$A$200:$A$299,'C Report Grouper'!$D83,'C Report'!F$200:F$299))</f>
        <v>0</v>
      </c>
      <c r="I83" s="104">
        <f>IF($D$4="MAP+ADM Waivers",(SUMIF('C Report'!$A$200:$A$299,'C Report Grouper'!$D83,'C Report'!G$200:G$299)+SUMIF('C Report'!$A$400:$A$496,'C Report Grouper'!$D83,'C Report'!G$400:G$496)),SUMIF('C Report'!$A$200:$A$299,'C Report Grouper'!$D83,'C Report'!G$200:G$299))</f>
        <v>0</v>
      </c>
      <c r="J83" s="104">
        <f>IF($D$4="MAP+ADM Waivers",(SUMIF('C Report'!$A$200:$A$299,'C Report Grouper'!$D83,'C Report'!H$200:H$299)+SUMIF('C Report'!$A$400:$A$496,'C Report Grouper'!$D83,'C Report'!H$400:H$496)),SUMIF('C Report'!$A$200:$A$299,'C Report Grouper'!$D83,'C Report'!H$200:H$299))</f>
        <v>0</v>
      </c>
      <c r="K83" s="104">
        <f>IF($D$4="MAP+ADM Waivers",(SUMIF('C Report'!$A$200:$A$299,'C Report Grouper'!$D83,'C Report'!I$200:I$299)+SUMIF('C Report'!$A$400:$A$496,'C Report Grouper'!$D83,'C Report'!I$400:I$496)),SUMIF('C Report'!$A$200:$A$299,'C Report Grouper'!$D83,'C Report'!I$200:I$299))</f>
        <v>0</v>
      </c>
      <c r="L83" s="104">
        <f>IF($D$4="MAP+ADM Waivers",(SUMIF('C Report'!$A$200:$A$299,'C Report Grouper'!$D83,'C Report'!J$200:J$299)+SUMIF('C Report'!$A$400:$A$496,'C Report Grouper'!$D83,'C Report'!J$400:J$496)),SUMIF('C Report'!$A$200:$A$299,'C Report Grouper'!$D83,'C Report'!J$200:J$299))</f>
        <v>0</v>
      </c>
      <c r="M83" s="104">
        <f>IF($D$4="MAP+ADM Waivers",(SUMIF('C Report'!$A$200:$A$299,'C Report Grouper'!$D83,'C Report'!K$200:K$299)+SUMIF('C Report'!$A$400:$A$496,'C Report Grouper'!$D83,'C Report'!K$400:K$496)),SUMIF('C Report'!$A$200:$A$299,'C Report Grouper'!$D83,'C Report'!K$200:K$299))</f>
        <v>0</v>
      </c>
      <c r="N83" s="104">
        <f>IF($D$4="MAP+ADM Waivers",(SUMIF('C Report'!$A$200:$A$299,'C Report Grouper'!$D83,'C Report'!L$200:L$299)+SUMIF('C Report'!$A$400:$A$496,'C Report Grouper'!$D83,'C Report'!L$400:L$496)),SUMIF('C Report'!$A$200:$A$299,'C Report Grouper'!$D83,'C Report'!L$200:L$299))</f>
        <v>0</v>
      </c>
      <c r="O83" s="104">
        <f>IF($D$4="MAP+ADM Waivers",(SUMIF('C Report'!$A$200:$A$299,'C Report Grouper'!$D83,'C Report'!M$200:M$299)+SUMIF('C Report'!$A$400:$A$496,'C Report Grouper'!$D83,'C Report'!M$400:M$496)),SUMIF('C Report'!$A$200:$A$299,'C Report Grouper'!$D83,'C Report'!M$200:M$299))</f>
        <v>0</v>
      </c>
      <c r="P83" s="104">
        <f>IF($D$4="MAP+ADM Waivers",(SUMIF('C Report'!$A$200:$A$299,'C Report Grouper'!$D83,'C Report'!N$200:N$299)+SUMIF('C Report'!$A$400:$A$496,'C Report Grouper'!$D83,'C Report'!N$400:N$496)),SUMIF('C Report'!$A$200:$A$299,'C Report Grouper'!$D83,'C Report'!N$200:N$299))</f>
        <v>0</v>
      </c>
      <c r="Q83" s="104">
        <f>IF($D$4="MAP+ADM Waivers",(SUMIF('C Report'!$A$200:$A$299,'C Report Grouper'!$D83,'C Report'!O$200:O$299)+SUMIF('C Report'!$A$400:$A$496,'C Report Grouper'!$D83,'C Report'!O$400:O$496)),SUMIF('C Report'!$A$200:$A$299,'C Report Grouper'!$D83,'C Report'!O$200:O$299))</f>
        <v>0</v>
      </c>
      <c r="R83" s="104">
        <f>IF($D$4="MAP+ADM Waivers",(SUMIF('C Report'!$A$200:$A$299,'C Report Grouper'!$D83,'C Report'!P$200:P$299)+SUMIF('C Report'!$A$400:$A$496,'C Report Grouper'!$D83,'C Report'!P$400:P$496)),SUMIF('C Report'!$A$200:$A$299,'C Report Grouper'!$D83,'C Report'!P$200:P$299))</f>
        <v>0</v>
      </c>
      <c r="S83" s="104">
        <f>IF($D$4="MAP+ADM Waivers",(SUMIF('C Report'!$A$200:$A$299,'C Report Grouper'!$D83,'C Report'!Q$200:Q$299)+SUMIF('C Report'!$A$400:$A$496,'C Report Grouper'!$D83,'C Report'!Q$400:Q$496)),SUMIF('C Report'!$A$200:$A$299,'C Report Grouper'!$D83,'C Report'!Q$200:Q$299))</f>
        <v>0</v>
      </c>
      <c r="T83" s="104">
        <f>IF($D$4="MAP+ADM Waivers",(SUMIF('C Report'!$A$200:$A$299,'C Report Grouper'!$D83,'C Report'!R$200:R$299)+SUMIF('C Report'!$A$400:$A$496,'C Report Grouper'!$D83,'C Report'!R$400:R$496)),SUMIF('C Report'!$A$200:$A$299,'C Report Grouper'!$D83,'C Report'!R$200:R$299))</f>
        <v>0</v>
      </c>
      <c r="U83" s="104">
        <f>IF($D$4="MAP+ADM Waivers",(SUMIF('C Report'!$A$200:$A$299,'C Report Grouper'!$D83,'C Report'!S$200:S$299)+SUMIF('C Report'!$A$400:$A$496,'C Report Grouper'!$D83,'C Report'!S$400:S$496)),SUMIF('C Report'!$A$200:$A$299,'C Report Grouper'!$D83,'C Report'!S$200:S$299))</f>
        <v>0</v>
      </c>
      <c r="V83" s="104">
        <f>IF($D$4="MAP+ADM Waivers",(SUMIF('C Report'!$A$200:$A$299,'C Report Grouper'!$D83,'C Report'!T$200:T$299)+SUMIF('C Report'!$A$400:$A$496,'C Report Grouper'!$D83,'C Report'!T$400:T$496)),SUMIF('C Report'!$A$200:$A$299,'C Report Grouper'!$D83,'C Report'!T$200:T$299))</f>
        <v>0</v>
      </c>
      <c r="W83" s="104">
        <f>IF($D$4="MAP+ADM Waivers",(SUMIF('C Report'!$A$200:$A$299,'C Report Grouper'!$D83,'C Report'!U$200:U$299)+SUMIF('C Report'!$A$400:$A$496,'C Report Grouper'!$D83,'C Report'!U$400:U$496)),SUMIF('C Report'!$A$200:$A$299,'C Report Grouper'!$D83,'C Report'!U$200:U$299))</f>
        <v>0</v>
      </c>
      <c r="X83" s="104">
        <f>IF($D$4="MAP+ADM Waivers",(SUMIF('C Report'!$A$200:$A$299,'C Report Grouper'!$D83,'C Report'!V$200:V$299)+SUMIF('C Report'!$A$400:$A$496,'C Report Grouper'!$D83,'C Report'!V$400:V$496)),SUMIF('C Report'!$A$200:$A$299,'C Report Grouper'!$D83,'C Report'!V$200:V$299))</f>
        <v>0</v>
      </c>
      <c r="Y83" s="104">
        <f>IF($D$4="MAP+ADM Waivers",(SUMIF('C Report'!$A$200:$A$299,'C Report Grouper'!$D83,'C Report'!W$200:W$299)+SUMIF('C Report'!$A$400:$A$496,'C Report Grouper'!$D83,'C Report'!W$400:W$496)),SUMIF('C Report'!$A$200:$A$299,'C Report Grouper'!$D83,'C Report'!W$200:W$299))</f>
        <v>0</v>
      </c>
      <c r="Z83" s="104">
        <f>IF($D$4="MAP+ADM Waivers",(SUMIF('C Report'!$A$200:$A$299,'C Report Grouper'!$D83,'C Report'!X$200:X$299)+SUMIF('C Report'!$A$400:$A$496,'C Report Grouper'!$D83,'C Report'!X$400:X$496)),SUMIF('C Report'!$A$200:$A$299,'C Report Grouper'!$D83,'C Report'!X$200:X$299))</f>
        <v>0</v>
      </c>
      <c r="AA83" s="104">
        <f>IF($D$4="MAP+ADM Waivers",(SUMIF('C Report'!$A$200:$A$299,'C Report Grouper'!$D83,'C Report'!Y$200:Y$299)+SUMIF('C Report'!$A$400:$A$496,'C Report Grouper'!$D83,'C Report'!Y$400:Y$496)),SUMIF('C Report'!$A$200:$A$299,'C Report Grouper'!$D83,'C Report'!Y$200:Y$299))</f>
        <v>0</v>
      </c>
      <c r="AB83" s="104">
        <f>IF($D$4="MAP+ADM Waivers",(SUMIF('C Report'!$A$200:$A$299,'C Report Grouper'!$D83,'C Report'!Z$200:Z$299)+SUMIF('C Report'!$A$400:$A$496,'C Report Grouper'!$D83,'C Report'!Z$400:Z$496)),SUMIF('C Report'!$A$200:$A$299,'C Report Grouper'!$D83,'C Report'!Z$200:Z$299))</f>
        <v>0</v>
      </c>
      <c r="AC83" s="104">
        <f>IF($D$4="MAP+ADM Waivers",(SUMIF('C Report'!$A$200:$A$299,'C Report Grouper'!$D83,'C Report'!AA$200:AA$299)+SUMIF('C Report'!$A$400:$A$496,'C Report Grouper'!$D83,'C Report'!AA$400:AA$496)),SUMIF('C Report'!$A$200:$A$299,'C Report Grouper'!$D83,'C Report'!AA$200:AA$299))</f>
        <v>0</v>
      </c>
      <c r="AD83" s="104">
        <f>IF($D$4="MAP+ADM Waivers",(SUMIF('C Report'!$A$200:$A$299,'C Report Grouper'!$D83,'C Report'!AB$200:AB$299)+SUMIF('C Report'!$A$400:$A$496,'C Report Grouper'!$D83,'C Report'!AB$400:AB$496)),SUMIF('C Report'!$A$200:$A$299,'C Report Grouper'!$D83,'C Report'!AB$200:AB$299))</f>
        <v>0</v>
      </c>
      <c r="AE83" s="104">
        <f>IF($D$4="MAP+ADM Waivers",(SUMIF('C Report'!$A$200:$A$299,'C Report Grouper'!$D83,'C Report'!AC$200:AC$299)+SUMIF('C Report'!$A$400:$A$496,'C Report Grouper'!$D83,'C Report'!AC$400:AC$496)),SUMIF('C Report'!$A$200:$A$299,'C Report Grouper'!$D83,'C Report'!AC$200:AC$299))</f>
        <v>0</v>
      </c>
      <c r="AF83" s="104">
        <f>IF($D$4="MAP+ADM Waivers",(SUMIF('C Report'!$A$200:$A$299,'C Report Grouper'!$D83,'C Report'!AD$200:AD$299)+SUMIF('C Report'!$A$400:$A$496,'C Report Grouper'!$D83,'C Report'!AD$400:AD$496)),SUMIF('C Report'!$A$200:$A$299,'C Report Grouper'!$D83,'C Report'!AD$200:AD$299))</f>
        <v>0</v>
      </c>
      <c r="AG83" s="104">
        <f>IF($D$4="MAP+ADM Waivers",(SUMIF('C Report'!$A$200:$A$299,'C Report Grouper'!$D83,'C Report'!AE$200:AE$299)+SUMIF('C Report'!$A$400:$A$496,'C Report Grouper'!$D83,'C Report'!AE$400:AE$496)),SUMIF('C Report'!$A$200:$A$299,'C Report Grouper'!$D83,'C Report'!AE$200:AE$299))</f>
        <v>0</v>
      </c>
      <c r="AH83" s="105">
        <f>IF($D$4="MAP+ADM Waivers",(SUMIF('C Report'!$A$200:$A$299,'C Report Grouper'!$D83,'C Report'!AF$200:AF$299)+SUMIF('C Report'!$A$400:$A$496,'C Report Grouper'!$D83,'C Report'!AF$400:AF$496)),SUMIF('C Report'!$A$200:$A$299,'C Report Grouper'!$D83,'C Report'!AF$200:AF$299))</f>
        <v>0</v>
      </c>
    </row>
    <row r="84" spans="2:34" hidden="1" x14ac:dyDescent="0.2">
      <c r="B84" s="22" t="str">
        <f>IFERROR(VLOOKUP(C84,'MEG Def'!$A$47:$B$50,2),"")</f>
        <v/>
      </c>
      <c r="C84" s="58"/>
      <c r="D84" s="299"/>
      <c r="E84" s="103">
        <f>IF($D$4="MAP+ADM Waivers",(SUMIF('C Report'!$A$200:$A$299,'C Report Grouper'!$D84,'C Report'!C$200:C$299)+SUMIF('C Report'!$A$400:$A$496,'C Report Grouper'!$D84,'C Report'!C$400:C$496)),SUMIF('C Report'!$A$200:$A$299,'C Report Grouper'!$D84,'C Report'!C$200:C$299))</f>
        <v>0</v>
      </c>
      <c r="F84" s="104">
        <f>IF($D$4="MAP+ADM Waivers",(SUMIF('C Report'!$A$200:$A$299,'C Report Grouper'!$D84,'C Report'!D$200:D$299)+SUMIF('C Report'!$A$400:$A$496,'C Report Grouper'!$D84,'C Report'!D$400:D$496)),SUMIF('C Report'!$A$200:$A$299,'C Report Grouper'!$D84,'C Report'!D$200:D$299))</f>
        <v>0</v>
      </c>
      <c r="G84" s="104">
        <f>IF($D$4="MAP+ADM Waivers",(SUMIF('C Report'!$A$200:$A$299,'C Report Grouper'!$D84,'C Report'!E$200:E$299)+SUMIF('C Report'!$A$400:$A$496,'C Report Grouper'!$D84,'C Report'!E$400:E$496)),SUMIF('C Report'!$A$200:$A$299,'C Report Grouper'!$D84,'C Report'!E$200:E$299))</f>
        <v>0</v>
      </c>
      <c r="H84" s="104">
        <f>IF($D$4="MAP+ADM Waivers",(SUMIF('C Report'!$A$200:$A$299,'C Report Grouper'!$D84,'C Report'!F$200:F$299)+SUMIF('C Report'!$A$400:$A$496,'C Report Grouper'!$D84,'C Report'!F$400:F$496)),SUMIF('C Report'!$A$200:$A$299,'C Report Grouper'!$D84,'C Report'!F$200:F$299))</f>
        <v>0</v>
      </c>
      <c r="I84" s="104">
        <f>IF($D$4="MAP+ADM Waivers",(SUMIF('C Report'!$A$200:$A$299,'C Report Grouper'!$D84,'C Report'!G$200:G$299)+SUMIF('C Report'!$A$400:$A$496,'C Report Grouper'!$D84,'C Report'!G$400:G$496)),SUMIF('C Report'!$A$200:$A$299,'C Report Grouper'!$D84,'C Report'!G$200:G$299))</f>
        <v>0</v>
      </c>
      <c r="J84" s="104">
        <f>IF($D$4="MAP+ADM Waivers",(SUMIF('C Report'!$A$200:$A$299,'C Report Grouper'!$D84,'C Report'!H$200:H$299)+SUMIF('C Report'!$A$400:$A$496,'C Report Grouper'!$D84,'C Report'!H$400:H$496)),SUMIF('C Report'!$A$200:$A$299,'C Report Grouper'!$D84,'C Report'!H$200:H$299))</f>
        <v>0</v>
      </c>
      <c r="K84" s="104">
        <f>IF($D$4="MAP+ADM Waivers",(SUMIF('C Report'!$A$200:$A$299,'C Report Grouper'!$D84,'C Report'!I$200:I$299)+SUMIF('C Report'!$A$400:$A$496,'C Report Grouper'!$D84,'C Report'!I$400:I$496)),SUMIF('C Report'!$A$200:$A$299,'C Report Grouper'!$D84,'C Report'!I$200:I$299))</f>
        <v>0</v>
      </c>
      <c r="L84" s="104">
        <f>IF($D$4="MAP+ADM Waivers",(SUMIF('C Report'!$A$200:$A$299,'C Report Grouper'!$D84,'C Report'!J$200:J$299)+SUMIF('C Report'!$A$400:$A$496,'C Report Grouper'!$D84,'C Report'!J$400:J$496)),SUMIF('C Report'!$A$200:$A$299,'C Report Grouper'!$D84,'C Report'!J$200:J$299))</f>
        <v>0</v>
      </c>
      <c r="M84" s="104">
        <f>IF($D$4="MAP+ADM Waivers",(SUMIF('C Report'!$A$200:$A$299,'C Report Grouper'!$D84,'C Report'!K$200:K$299)+SUMIF('C Report'!$A$400:$A$496,'C Report Grouper'!$D84,'C Report'!K$400:K$496)),SUMIF('C Report'!$A$200:$A$299,'C Report Grouper'!$D84,'C Report'!K$200:K$299))</f>
        <v>0</v>
      </c>
      <c r="N84" s="104">
        <f>IF($D$4="MAP+ADM Waivers",(SUMIF('C Report'!$A$200:$A$299,'C Report Grouper'!$D84,'C Report'!L$200:L$299)+SUMIF('C Report'!$A$400:$A$496,'C Report Grouper'!$D84,'C Report'!L$400:L$496)),SUMIF('C Report'!$A$200:$A$299,'C Report Grouper'!$D84,'C Report'!L$200:L$299))</f>
        <v>0</v>
      </c>
      <c r="O84" s="104">
        <f>IF($D$4="MAP+ADM Waivers",(SUMIF('C Report'!$A$200:$A$299,'C Report Grouper'!$D84,'C Report'!M$200:M$299)+SUMIF('C Report'!$A$400:$A$496,'C Report Grouper'!$D84,'C Report'!M$400:M$496)),SUMIF('C Report'!$A$200:$A$299,'C Report Grouper'!$D84,'C Report'!M$200:M$299))</f>
        <v>0</v>
      </c>
      <c r="P84" s="104">
        <f>IF($D$4="MAP+ADM Waivers",(SUMIF('C Report'!$A$200:$A$299,'C Report Grouper'!$D84,'C Report'!N$200:N$299)+SUMIF('C Report'!$A$400:$A$496,'C Report Grouper'!$D84,'C Report'!N$400:N$496)),SUMIF('C Report'!$A$200:$A$299,'C Report Grouper'!$D84,'C Report'!N$200:N$299))</f>
        <v>0</v>
      </c>
      <c r="Q84" s="104">
        <f>IF($D$4="MAP+ADM Waivers",(SUMIF('C Report'!$A$200:$A$299,'C Report Grouper'!$D84,'C Report'!O$200:O$299)+SUMIF('C Report'!$A$400:$A$496,'C Report Grouper'!$D84,'C Report'!O$400:O$496)),SUMIF('C Report'!$A$200:$A$299,'C Report Grouper'!$D84,'C Report'!O$200:O$299))</f>
        <v>0</v>
      </c>
      <c r="R84" s="104">
        <f>IF($D$4="MAP+ADM Waivers",(SUMIF('C Report'!$A$200:$A$299,'C Report Grouper'!$D84,'C Report'!P$200:P$299)+SUMIF('C Report'!$A$400:$A$496,'C Report Grouper'!$D84,'C Report'!P$400:P$496)),SUMIF('C Report'!$A$200:$A$299,'C Report Grouper'!$D84,'C Report'!P$200:P$299))</f>
        <v>0</v>
      </c>
      <c r="S84" s="104">
        <f>IF($D$4="MAP+ADM Waivers",(SUMIF('C Report'!$A$200:$A$299,'C Report Grouper'!$D84,'C Report'!Q$200:Q$299)+SUMIF('C Report'!$A$400:$A$496,'C Report Grouper'!$D84,'C Report'!Q$400:Q$496)),SUMIF('C Report'!$A$200:$A$299,'C Report Grouper'!$D84,'C Report'!Q$200:Q$299))</f>
        <v>0</v>
      </c>
      <c r="T84" s="104">
        <f>IF($D$4="MAP+ADM Waivers",(SUMIF('C Report'!$A$200:$A$299,'C Report Grouper'!$D84,'C Report'!R$200:R$299)+SUMIF('C Report'!$A$400:$A$496,'C Report Grouper'!$D84,'C Report'!R$400:R$496)),SUMIF('C Report'!$A$200:$A$299,'C Report Grouper'!$D84,'C Report'!R$200:R$299))</f>
        <v>0</v>
      </c>
      <c r="U84" s="104">
        <f>IF($D$4="MAP+ADM Waivers",(SUMIF('C Report'!$A$200:$A$299,'C Report Grouper'!$D84,'C Report'!S$200:S$299)+SUMIF('C Report'!$A$400:$A$496,'C Report Grouper'!$D84,'C Report'!S$400:S$496)),SUMIF('C Report'!$A$200:$A$299,'C Report Grouper'!$D84,'C Report'!S$200:S$299))</f>
        <v>0</v>
      </c>
      <c r="V84" s="104">
        <f>IF($D$4="MAP+ADM Waivers",(SUMIF('C Report'!$A$200:$A$299,'C Report Grouper'!$D84,'C Report'!T$200:T$299)+SUMIF('C Report'!$A$400:$A$496,'C Report Grouper'!$D84,'C Report'!T$400:T$496)),SUMIF('C Report'!$A$200:$A$299,'C Report Grouper'!$D84,'C Report'!T$200:T$299))</f>
        <v>0</v>
      </c>
      <c r="W84" s="104">
        <f>IF($D$4="MAP+ADM Waivers",(SUMIF('C Report'!$A$200:$A$299,'C Report Grouper'!$D84,'C Report'!U$200:U$299)+SUMIF('C Report'!$A$400:$A$496,'C Report Grouper'!$D84,'C Report'!U$400:U$496)),SUMIF('C Report'!$A$200:$A$299,'C Report Grouper'!$D84,'C Report'!U$200:U$299))</f>
        <v>0</v>
      </c>
      <c r="X84" s="104">
        <f>IF($D$4="MAP+ADM Waivers",(SUMIF('C Report'!$A$200:$A$299,'C Report Grouper'!$D84,'C Report'!V$200:V$299)+SUMIF('C Report'!$A$400:$A$496,'C Report Grouper'!$D84,'C Report'!V$400:V$496)),SUMIF('C Report'!$A$200:$A$299,'C Report Grouper'!$D84,'C Report'!V$200:V$299))</f>
        <v>0</v>
      </c>
      <c r="Y84" s="104">
        <f>IF($D$4="MAP+ADM Waivers",(SUMIF('C Report'!$A$200:$A$299,'C Report Grouper'!$D84,'C Report'!W$200:W$299)+SUMIF('C Report'!$A$400:$A$496,'C Report Grouper'!$D84,'C Report'!W$400:W$496)),SUMIF('C Report'!$A$200:$A$299,'C Report Grouper'!$D84,'C Report'!W$200:W$299))</f>
        <v>0</v>
      </c>
      <c r="Z84" s="104">
        <f>IF($D$4="MAP+ADM Waivers",(SUMIF('C Report'!$A$200:$A$299,'C Report Grouper'!$D84,'C Report'!X$200:X$299)+SUMIF('C Report'!$A$400:$A$496,'C Report Grouper'!$D84,'C Report'!X$400:X$496)),SUMIF('C Report'!$A$200:$A$299,'C Report Grouper'!$D84,'C Report'!X$200:X$299))</f>
        <v>0</v>
      </c>
      <c r="AA84" s="104">
        <f>IF($D$4="MAP+ADM Waivers",(SUMIF('C Report'!$A$200:$A$299,'C Report Grouper'!$D84,'C Report'!Y$200:Y$299)+SUMIF('C Report'!$A$400:$A$496,'C Report Grouper'!$D84,'C Report'!Y$400:Y$496)),SUMIF('C Report'!$A$200:$A$299,'C Report Grouper'!$D84,'C Report'!Y$200:Y$299))</f>
        <v>0</v>
      </c>
      <c r="AB84" s="104">
        <f>IF($D$4="MAP+ADM Waivers",(SUMIF('C Report'!$A$200:$A$299,'C Report Grouper'!$D84,'C Report'!Z$200:Z$299)+SUMIF('C Report'!$A$400:$A$496,'C Report Grouper'!$D84,'C Report'!Z$400:Z$496)),SUMIF('C Report'!$A$200:$A$299,'C Report Grouper'!$D84,'C Report'!Z$200:Z$299))</f>
        <v>0</v>
      </c>
      <c r="AC84" s="104">
        <f>IF($D$4="MAP+ADM Waivers",(SUMIF('C Report'!$A$200:$A$299,'C Report Grouper'!$D84,'C Report'!AA$200:AA$299)+SUMIF('C Report'!$A$400:$A$496,'C Report Grouper'!$D84,'C Report'!AA$400:AA$496)),SUMIF('C Report'!$A$200:$A$299,'C Report Grouper'!$D84,'C Report'!AA$200:AA$299))</f>
        <v>0</v>
      </c>
      <c r="AD84" s="104">
        <f>IF($D$4="MAP+ADM Waivers",(SUMIF('C Report'!$A$200:$A$299,'C Report Grouper'!$D84,'C Report'!AB$200:AB$299)+SUMIF('C Report'!$A$400:$A$496,'C Report Grouper'!$D84,'C Report'!AB$400:AB$496)),SUMIF('C Report'!$A$200:$A$299,'C Report Grouper'!$D84,'C Report'!AB$200:AB$299))</f>
        <v>0</v>
      </c>
      <c r="AE84" s="104">
        <f>IF($D$4="MAP+ADM Waivers",(SUMIF('C Report'!$A$200:$A$299,'C Report Grouper'!$D84,'C Report'!AC$200:AC$299)+SUMIF('C Report'!$A$400:$A$496,'C Report Grouper'!$D84,'C Report'!AC$400:AC$496)),SUMIF('C Report'!$A$200:$A$299,'C Report Grouper'!$D84,'C Report'!AC$200:AC$299))</f>
        <v>0</v>
      </c>
      <c r="AF84" s="104">
        <f>IF($D$4="MAP+ADM Waivers",(SUMIF('C Report'!$A$200:$A$299,'C Report Grouper'!$D84,'C Report'!AD$200:AD$299)+SUMIF('C Report'!$A$400:$A$496,'C Report Grouper'!$D84,'C Report'!AD$400:AD$496)),SUMIF('C Report'!$A$200:$A$299,'C Report Grouper'!$D84,'C Report'!AD$200:AD$299))</f>
        <v>0</v>
      </c>
      <c r="AG84" s="104">
        <f>IF($D$4="MAP+ADM Waivers",(SUMIF('C Report'!$A$200:$A$299,'C Report Grouper'!$D84,'C Report'!AE$200:AE$299)+SUMIF('C Report'!$A$400:$A$496,'C Report Grouper'!$D84,'C Report'!AE$400:AE$496)),SUMIF('C Report'!$A$200:$A$299,'C Report Grouper'!$D84,'C Report'!AE$200:AE$299))</f>
        <v>0</v>
      </c>
      <c r="AH84" s="105">
        <f>IF($D$4="MAP+ADM Waivers",(SUMIF('C Report'!$A$200:$A$299,'C Report Grouper'!$D84,'C Report'!AF$200:AF$299)+SUMIF('C Report'!$A$400:$A$496,'C Report Grouper'!$D84,'C Report'!AF$400:AF$496)),SUMIF('C Report'!$A$200:$A$299,'C Report Grouper'!$D84,'C Report'!AF$200:AF$299))</f>
        <v>0</v>
      </c>
    </row>
    <row r="85" spans="2:34" hidden="1" x14ac:dyDescent="0.2">
      <c r="B85" s="22" t="str">
        <f>IFERROR(VLOOKUP(C85,'MEG Def'!$A$47:$B$50,2),"")</f>
        <v/>
      </c>
      <c r="C85" s="58"/>
      <c r="D85" s="299"/>
      <c r="E85" s="103">
        <f>IF($D$4="MAP+ADM Waivers",(SUMIF('C Report'!$A$200:$A$299,'C Report Grouper'!$D85,'C Report'!C$200:C$299)+SUMIF('C Report'!$A$400:$A$496,'C Report Grouper'!$D85,'C Report'!C$400:C$496)),SUMIF('C Report'!$A$200:$A$299,'C Report Grouper'!$D85,'C Report'!C$200:C$299))</f>
        <v>0</v>
      </c>
      <c r="F85" s="104">
        <f>IF($D$4="MAP+ADM Waivers",(SUMIF('C Report'!$A$200:$A$299,'C Report Grouper'!$D85,'C Report'!D$200:D$299)+SUMIF('C Report'!$A$400:$A$496,'C Report Grouper'!$D85,'C Report'!D$400:D$496)),SUMIF('C Report'!$A$200:$A$299,'C Report Grouper'!$D85,'C Report'!D$200:D$299))</f>
        <v>0</v>
      </c>
      <c r="G85" s="104">
        <f>IF($D$4="MAP+ADM Waivers",(SUMIF('C Report'!$A$200:$A$299,'C Report Grouper'!$D85,'C Report'!E$200:E$299)+SUMIF('C Report'!$A$400:$A$496,'C Report Grouper'!$D85,'C Report'!E$400:E$496)),SUMIF('C Report'!$A$200:$A$299,'C Report Grouper'!$D85,'C Report'!E$200:E$299))</f>
        <v>0</v>
      </c>
      <c r="H85" s="104">
        <f>IF($D$4="MAP+ADM Waivers",(SUMIF('C Report'!$A$200:$A$299,'C Report Grouper'!$D85,'C Report'!F$200:F$299)+SUMIF('C Report'!$A$400:$A$496,'C Report Grouper'!$D85,'C Report'!F$400:F$496)),SUMIF('C Report'!$A$200:$A$299,'C Report Grouper'!$D85,'C Report'!F$200:F$299))</f>
        <v>0</v>
      </c>
      <c r="I85" s="104">
        <f>IF($D$4="MAP+ADM Waivers",(SUMIF('C Report'!$A$200:$A$299,'C Report Grouper'!$D85,'C Report'!G$200:G$299)+SUMIF('C Report'!$A$400:$A$496,'C Report Grouper'!$D85,'C Report'!G$400:G$496)),SUMIF('C Report'!$A$200:$A$299,'C Report Grouper'!$D85,'C Report'!G$200:G$299))</f>
        <v>0</v>
      </c>
      <c r="J85" s="104">
        <f>IF($D$4="MAP+ADM Waivers",(SUMIF('C Report'!$A$200:$A$299,'C Report Grouper'!$D85,'C Report'!H$200:H$299)+SUMIF('C Report'!$A$400:$A$496,'C Report Grouper'!$D85,'C Report'!H$400:H$496)),SUMIF('C Report'!$A$200:$A$299,'C Report Grouper'!$D85,'C Report'!H$200:H$299))</f>
        <v>0</v>
      </c>
      <c r="K85" s="104">
        <f>IF($D$4="MAP+ADM Waivers",(SUMIF('C Report'!$A$200:$A$299,'C Report Grouper'!$D85,'C Report'!I$200:I$299)+SUMIF('C Report'!$A$400:$A$496,'C Report Grouper'!$D85,'C Report'!I$400:I$496)),SUMIF('C Report'!$A$200:$A$299,'C Report Grouper'!$D85,'C Report'!I$200:I$299))</f>
        <v>0</v>
      </c>
      <c r="L85" s="104">
        <f>IF($D$4="MAP+ADM Waivers",(SUMIF('C Report'!$A$200:$A$299,'C Report Grouper'!$D85,'C Report'!J$200:J$299)+SUMIF('C Report'!$A$400:$A$496,'C Report Grouper'!$D85,'C Report'!J$400:J$496)),SUMIF('C Report'!$A$200:$A$299,'C Report Grouper'!$D85,'C Report'!J$200:J$299))</f>
        <v>0</v>
      </c>
      <c r="M85" s="104">
        <f>IF($D$4="MAP+ADM Waivers",(SUMIF('C Report'!$A$200:$A$299,'C Report Grouper'!$D85,'C Report'!K$200:K$299)+SUMIF('C Report'!$A$400:$A$496,'C Report Grouper'!$D85,'C Report'!K$400:K$496)),SUMIF('C Report'!$A$200:$A$299,'C Report Grouper'!$D85,'C Report'!K$200:K$299))</f>
        <v>0</v>
      </c>
      <c r="N85" s="104">
        <f>IF($D$4="MAP+ADM Waivers",(SUMIF('C Report'!$A$200:$A$299,'C Report Grouper'!$D85,'C Report'!L$200:L$299)+SUMIF('C Report'!$A$400:$A$496,'C Report Grouper'!$D85,'C Report'!L$400:L$496)),SUMIF('C Report'!$A$200:$A$299,'C Report Grouper'!$D85,'C Report'!L$200:L$299))</f>
        <v>0</v>
      </c>
      <c r="O85" s="104">
        <f>IF($D$4="MAP+ADM Waivers",(SUMIF('C Report'!$A$200:$A$299,'C Report Grouper'!$D85,'C Report'!M$200:M$299)+SUMIF('C Report'!$A$400:$A$496,'C Report Grouper'!$D85,'C Report'!M$400:M$496)),SUMIF('C Report'!$A$200:$A$299,'C Report Grouper'!$D85,'C Report'!M$200:M$299))</f>
        <v>0</v>
      </c>
      <c r="P85" s="104">
        <f>IF($D$4="MAP+ADM Waivers",(SUMIF('C Report'!$A$200:$A$299,'C Report Grouper'!$D85,'C Report'!N$200:N$299)+SUMIF('C Report'!$A$400:$A$496,'C Report Grouper'!$D85,'C Report'!N$400:N$496)),SUMIF('C Report'!$A$200:$A$299,'C Report Grouper'!$D85,'C Report'!N$200:N$299))</f>
        <v>0</v>
      </c>
      <c r="Q85" s="104">
        <f>IF($D$4="MAP+ADM Waivers",(SUMIF('C Report'!$A$200:$A$299,'C Report Grouper'!$D85,'C Report'!O$200:O$299)+SUMIF('C Report'!$A$400:$A$496,'C Report Grouper'!$D85,'C Report'!O$400:O$496)),SUMIF('C Report'!$A$200:$A$299,'C Report Grouper'!$D85,'C Report'!O$200:O$299))</f>
        <v>0</v>
      </c>
      <c r="R85" s="104">
        <f>IF($D$4="MAP+ADM Waivers",(SUMIF('C Report'!$A$200:$A$299,'C Report Grouper'!$D85,'C Report'!P$200:P$299)+SUMIF('C Report'!$A$400:$A$496,'C Report Grouper'!$D85,'C Report'!P$400:P$496)),SUMIF('C Report'!$A$200:$A$299,'C Report Grouper'!$D85,'C Report'!P$200:P$299))</f>
        <v>0</v>
      </c>
      <c r="S85" s="104">
        <f>IF($D$4="MAP+ADM Waivers",(SUMIF('C Report'!$A$200:$A$299,'C Report Grouper'!$D85,'C Report'!Q$200:Q$299)+SUMIF('C Report'!$A$400:$A$496,'C Report Grouper'!$D85,'C Report'!Q$400:Q$496)),SUMIF('C Report'!$A$200:$A$299,'C Report Grouper'!$D85,'C Report'!Q$200:Q$299))</f>
        <v>0</v>
      </c>
      <c r="T85" s="104">
        <f>IF($D$4="MAP+ADM Waivers",(SUMIF('C Report'!$A$200:$A$299,'C Report Grouper'!$D85,'C Report'!R$200:R$299)+SUMIF('C Report'!$A$400:$A$496,'C Report Grouper'!$D85,'C Report'!R$400:R$496)),SUMIF('C Report'!$A$200:$A$299,'C Report Grouper'!$D85,'C Report'!R$200:R$299))</f>
        <v>0</v>
      </c>
      <c r="U85" s="104">
        <f>IF($D$4="MAP+ADM Waivers",(SUMIF('C Report'!$A$200:$A$299,'C Report Grouper'!$D85,'C Report'!S$200:S$299)+SUMIF('C Report'!$A$400:$A$496,'C Report Grouper'!$D85,'C Report'!S$400:S$496)),SUMIF('C Report'!$A$200:$A$299,'C Report Grouper'!$D85,'C Report'!S$200:S$299))</f>
        <v>0</v>
      </c>
      <c r="V85" s="104">
        <f>IF($D$4="MAP+ADM Waivers",(SUMIF('C Report'!$A$200:$A$299,'C Report Grouper'!$D85,'C Report'!T$200:T$299)+SUMIF('C Report'!$A$400:$A$496,'C Report Grouper'!$D85,'C Report'!T$400:T$496)),SUMIF('C Report'!$A$200:$A$299,'C Report Grouper'!$D85,'C Report'!T$200:T$299))</f>
        <v>0</v>
      </c>
      <c r="W85" s="104">
        <f>IF($D$4="MAP+ADM Waivers",(SUMIF('C Report'!$A$200:$A$299,'C Report Grouper'!$D85,'C Report'!U$200:U$299)+SUMIF('C Report'!$A$400:$A$496,'C Report Grouper'!$D85,'C Report'!U$400:U$496)),SUMIF('C Report'!$A$200:$A$299,'C Report Grouper'!$D85,'C Report'!U$200:U$299))</f>
        <v>0</v>
      </c>
      <c r="X85" s="104">
        <f>IF($D$4="MAP+ADM Waivers",(SUMIF('C Report'!$A$200:$A$299,'C Report Grouper'!$D85,'C Report'!V$200:V$299)+SUMIF('C Report'!$A$400:$A$496,'C Report Grouper'!$D85,'C Report'!V$400:V$496)),SUMIF('C Report'!$A$200:$A$299,'C Report Grouper'!$D85,'C Report'!V$200:V$299))</f>
        <v>0</v>
      </c>
      <c r="Y85" s="104">
        <f>IF($D$4="MAP+ADM Waivers",(SUMIF('C Report'!$A$200:$A$299,'C Report Grouper'!$D85,'C Report'!W$200:W$299)+SUMIF('C Report'!$A$400:$A$496,'C Report Grouper'!$D85,'C Report'!W$400:W$496)),SUMIF('C Report'!$A$200:$A$299,'C Report Grouper'!$D85,'C Report'!W$200:W$299))</f>
        <v>0</v>
      </c>
      <c r="Z85" s="104">
        <f>IF($D$4="MAP+ADM Waivers",(SUMIF('C Report'!$A$200:$A$299,'C Report Grouper'!$D85,'C Report'!X$200:X$299)+SUMIF('C Report'!$A$400:$A$496,'C Report Grouper'!$D85,'C Report'!X$400:X$496)),SUMIF('C Report'!$A$200:$A$299,'C Report Grouper'!$D85,'C Report'!X$200:X$299))</f>
        <v>0</v>
      </c>
      <c r="AA85" s="104">
        <f>IF($D$4="MAP+ADM Waivers",(SUMIF('C Report'!$A$200:$A$299,'C Report Grouper'!$D85,'C Report'!Y$200:Y$299)+SUMIF('C Report'!$A$400:$A$496,'C Report Grouper'!$D85,'C Report'!Y$400:Y$496)),SUMIF('C Report'!$A$200:$A$299,'C Report Grouper'!$D85,'C Report'!Y$200:Y$299))</f>
        <v>0</v>
      </c>
      <c r="AB85" s="104">
        <f>IF($D$4="MAP+ADM Waivers",(SUMIF('C Report'!$A$200:$A$299,'C Report Grouper'!$D85,'C Report'!Z$200:Z$299)+SUMIF('C Report'!$A$400:$A$496,'C Report Grouper'!$D85,'C Report'!Z$400:Z$496)),SUMIF('C Report'!$A$200:$A$299,'C Report Grouper'!$D85,'C Report'!Z$200:Z$299))</f>
        <v>0</v>
      </c>
      <c r="AC85" s="104">
        <f>IF($D$4="MAP+ADM Waivers",(SUMIF('C Report'!$A$200:$A$299,'C Report Grouper'!$D85,'C Report'!AA$200:AA$299)+SUMIF('C Report'!$A$400:$A$496,'C Report Grouper'!$D85,'C Report'!AA$400:AA$496)),SUMIF('C Report'!$A$200:$A$299,'C Report Grouper'!$D85,'C Report'!AA$200:AA$299))</f>
        <v>0</v>
      </c>
      <c r="AD85" s="104">
        <f>IF($D$4="MAP+ADM Waivers",(SUMIF('C Report'!$A$200:$A$299,'C Report Grouper'!$D85,'C Report'!AB$200:AB$299)+SUMIF('C Report'!$A$400:$A$496,'C Report Grouper'!$D85,'C Report'!AB$400:AB$496)),SUMIF('C Report'!$A$200:$A$299,'C Report Grouper'!$D85,'C Report'!AB$200:AB$299))</f>
        <v>0</v>
      </c>
      <c r="AE85" s="104">
        <f>IF($D$4="MAP+ADM Waivers",(SUMIF('C Report'!$A$200:$A$299,'C Report Grouper'!$D85,'C Report'!AC$200:AC$299)+SUMIF('C Report'!$A$400:$A$496,'C Report Grouper'!$D85,'C Report'!AC$400:AC$496)),SUMIF('C Report'!$A$200:$A$299,'C Report Grouper'!$D85,'C Report'!AC$200:AC$299))</f>
        <v>0</v>
      </c>
      <c r="AF85" s="104">
        <f>IF($D$4="MAP+ADM Waivers",(SUMIF('C Report'!$A$200:$A$299,'C Report Grouper'!$D85,'C Report'!AD$200:AD$299)+SUMIF('C Report'!$A$400:$A$496,'C Report Grouper'!$D85,'C Report'!AD$400:AD$496)),SUMIF('C Report'!$A$200:$A$299,'C Report Grouper'!$D85,'C Report'!AD$200:AD$299))</f>
        <v>0</v>
      </c>
      <c r="AG85" s="104">
        <f>IF($D$4="MAP+ADM Waivers",(SUMIF('C Report'!$A$200:$A$299,'C Report Grouper'!$D85,'C Report'!AE$200:AE$299)+SUMIF('C Report'!$A$400:$A$496,'C Report Grouper'!$D85,'C Report'!AE$400:AE$496)),SUMIF('C Report'!$A$200:$A$299,'C Report Grouper'!$D85,'C Report'!AE$200:AE$299))</f>
        <v>0</v>
      </c>
      <c r="AH85" s="105">
        <f>IF($D$4="MAP+ADM Waivers",(SUMIF('C Report'!$A$200:$A$299,'C Report Grouper'!$D85,'C Report'!AF$200:AF$299)+SUMIF('C Report'!$A$400:$A$496,'C Report Grouper'!$D85,'C Report'!AF$400:AF$496)),SUMIF('C Report'!$A$200:$A$299,'C Report Grouper'!$D85,'C Report'!AF$200:AF$299))</f>
        <v>0</v>
      </c>
    </row>
    <row r="86" spans="2:34" hidden="1" x14ac:dyDescent="0.2">
      <c r="B86" s="22" t="str">
        <f>IFERROR(VLOOKUP(C86,'MEG Def'!$A$47:$B$50,2),"")</f>
        <v/>
      </c>
      <c r="C86" s="58"/>
      <c r="D86" s="299"/>
      <c r="E86" s="103">
        <f>IF($D$4="MAP+ADM Waivers",(SUMIF('C Report'!$A$200:$A$299,'C Report Grouper'!$D86,'C Report'!C$200:C$299)+SUMIF('C Report'!$A$400:$A$496,'C Report Grouper'!$D86,'C Report'!C$400:C$496)),SUMIF('C Report'!$A$200:$A$299,'C Report Grouper'!$D86,'C Report'!C$200:C$299))</f>
        <v>0</v>
      </c>
      <c r="F86" s="104">
        <f>IF($D$4="MAP+ADM Waivers",(SUMIF('C Report'!$A$200:$A$299,'C Report Grouper'!$D86,'C Report'!D$200:D$299)+SUMIF('C Report'!$A$400:$A$496,'C Report Grouper'!$D86,'C Report'!D$400:D$496)),SUMIF('C Report'!$A$200:$A$299,'C Report Grouper'!$D86,'C Report'!D$200:D$299))</f>
        <v>0</v>
      </c>
      <c r="G86" s="104">
        <f>IF($D$4="MAP+ADM Waivers",(SUMIF('C Report'!$A$200:$A$299,'C Report Grouper'!$D86,'C Report'!E$200:E$299)+SUMIF('C Report'!$A$400:$A$496,'C Report Grouper'!$D86,'C Report'!E$400:E$496)),SUMIF('C Report'!$A$200:$A$299,'C Report Grouper'!$D86,'C Report'!E$200:E$299))</f>
        <v>0</v>
      </c>
      <c r="H86" s="104">
        <f>IF($D$4="MAP+ADM Waivers",(SUMIF('C Report'!$A$200:$A$299,'C Report Grouper'!$D86,'C Report'!F$200:F$299)+SUMIF('C Report'!$A$400:$A$496,'C Report Grouper'!$D86,'C Report'!F$400:F$496)),SUMIF('C Report'!$A$200:$A$299,'C Report Grouper'!$D86,'C Report'!F$200:F$299))</f>
        <v>0</v>
      </c>
      <c r="I86" s="104">
        <f>IF($D$4="MAP+ADM Waivers",(SUMIF('C Report'!$A$200:$A$299,'C Report Grouper'!$D86,'C Report'!G$200:G$299)+SUMIF('C Report'!$A$400:$A$496,'C Report Grouper'!$D86,'C Report'!G$400:G$496)),SUMIF('C Report'!$A$200:$A$299,'C Report Grouper'!$D86,'C Report'!G$200:G$299))</f>
        <v>0</v>
      </c>
      <c r="J86" s="104">
        <f>IF($D$4="MAP+ADM Waivers",(SUMIF('C Report'!$A$200:$A$299,'C Report Grouper'!$D86,'C Report'!H$200:H$299)+SUMIF('C Report'!$A$400:$A$496,'C Report Grouper'!$D86,'C Report'!H$400:H$496)),SUMIF('C Report'!$A$200:$A$299,'C Report Grouper'!$D86,'C Report'!H$200:H$299))</f>
        <v>0</v>
      </c>
      <c r="K86" s="104">
        <f>IF($D$4="MAP+ADM Waivers",(SUMIF('C Report'!$A$200:$A$299,'C Report Grouper'!$D86,'C Report'!I$200:I$299)+SUMIF('C Report'!$A$400:$A$496,'C Report Grouper'!$D86,'C Report'!I$400:I$496)),SUMIF('C Report'!$A$200:$A$299,'C Report Grouper'!$D86,'C Report'!I$200:I$299))</f>
        <v>0</v>
      </c>
      <c r="L86" s="104">
        <f>IF($D$4="MAP+ADM Waivers",(SUMIF('C Report'!$A$200:$A$299,'C Report Grouper'!$D86,'C Report'!J$200:J$299)+SUMIF('C Report'!$A$400:$A$496,'C Report Grouper'!$D86,'C Report'!J$400:J$496)),SUMIF('C Report'!$A$200:$A$299,'C Report Grouper'!$D86,'C Report'!J$200:J$299))</f>
        <v>0</v>
      </c>
      <c r="M86" s="104">
        <f>IF($D$4="MAP+ADM Waivers",(SUMIF('C Report'!$A$200:$A$299,'C Report Grouper'!$D86,'C Report'!K$200:K$299)+SUMIF('C Report'!$A$400:$A$496,'C Report Grouper'!$D86,'C Report'!K$400:K$496)),SUMIF('C Report'!$A$200:$A$299,'C Report Grouper'!$D86,'C Report'!K$200:K$299))</f>
        <v>0</v>
      </c>
      <c r="N86" s="104">
        <f>IF($D$4="MAP+ADM Waivers",(SUMIF('C Report'!$A$200:$A$299,'C Report Grouper'!$D86,'C Report'!L$200:L$299)+SUMIF('C Report'!$A$400:$A$496,'C Report Grouper'!$D86,'C Report'!L$400:L$496)),SUMIF('C Report'!$A$200:$A$299,'C Report Grouper'!$D86,'C Report'!L$200:L$299))</f>
        <v>0</v>
      </c>
      <c r="O86" s="104">
        <f>IF($D$4="MAP+ADM Waivers",(SUMIF('C Report'!$A$200:$A$299,'C Report Grouper'!$D86,'C Report'!M$200:M$299)+SUMIF('C Report'!$A$400:$A$496,'C Report Grouper'!$D86,'C Report'!M$400:M$496)),SUMIF('C Report'!$A$200:$A$299,'C Report Grouper'!$D86,'C Report'!M$200:M$299))</f>
        <v>0</v>
      </c>
      <c r="P86" s="104">
        <f>IF($D$4="MAP+ADM Waivers",(SUMIF('C Report'!$A$200:$A$299,'C Report Grouper'!$D86,'C Report'!N$200:N$299)+SUMIF('C Report'!$A$400:$A$496,'C Report Grouper'!$D86,'C Report'!N$400:N$496)),SUMIF('C Report'!$A$200:$A$299,'C Report Grouper'!$D86,'C Report'!N$200:N$299))</f>
        <v>0</v>
      </c>
      <c r="Q86" s="104">
        <f>IF($D$4="MAP+ADM Waivers",(SUMIF('C Report'!$A$200:$A$299,'C Report Grouper'!$D86,'C Report'!O$200:O$299)+SUMIF('C Report'!$A$400:$A$496,'C Report Grouper'!$D86,'C Report'!O$400:O$496)),SUMIF('C Report'!$A$200:$A$299,'C Report Grouper'!$D86,'C Report'!O$200:O$299))</f>
        <v>0</v>
      </c>
      <c r="R86" s="104">
        <f>IF($D$4="MAP+ADM Waivers",(SUMIF('C Report'!$A$200:$A$299,'C Report Grouper'!$D86,'C Report'!P$200:P$299)+SUMIF('C Report'!$A$400:$A$496,'C Report Grouper'!$D86,'C Report'!P$400:P$496)),SUMIF('C Report'!$A$200:$A$299,'C Report Grouper'!$D86,'C Report'!P$200:P$299))</f>
        <v>0</v>
      </c>
      <c r="S86" s="104">
        <f>IF($D$4="MAP+ADM Waivers",(SUMIF('C Report'!$A$200:$A$299,'C Report Grouper'!$D86,'C Report'!Q$200:Q$299)+SUMIF('C Report'!$A$400:$A$496,'C Report Grouper'!$D86,'C Report'!Q$400:Q$496)),SUMIF('C Report'!$A$200:$A$299,'C Report Grouper'!$D86,'C Report'!Q$200:Q$299))</f>
        <v>0</v>
      </c>
      <c r="T86" s="104">
        <f>IF($D$4="MAP+ADM Waivers",(SUMIF('C Report'!$A$200:$A$299,'C Report Grouper'!$D86,'C Report'!R$200:R$299)+SUMIF('C Report'!$A$400:$A$496,'C Report Grouper'!$D86,'C Report'!R$400:R$496)),SUMIF('C Report'!$A$200:$A$299,'C Report Grouper'!$D86,'C Report'!R$200:R$299))</f>
        <v>0</v>
      </c>
      <c r="U86" s="104">
        <f>IF($D$4="MAP+ADM Waivers",(SUMIF('C Report'!$A$200:$A$299,'C Report Grouper'!$D86,'C Report'!S$200:S$299)+SUMIF('C Report'!$A$400:$A$496,'C Report Grouper'!$D86,'C Report'!S$400:S$496)),SUMIF('C Report'!$A$200:$A$299,'C Report Grouper'!$D86,'C Report'!S$200:S$299))</f>
        <v>0</v>
      </c>
      <c r="V86" s="104">
        <f>IF($D$4="MAP+ADM Waivers",(SUMIF('C Report'!$A$200:$A$299,'C Report Grouper'!$D86,'C Report'!T$200:T$299)+SUMIF('C Report'!$A$400:$A$496,'C Report Grouper'!$D86,'C Report'!T$400:T$496)),SUMIF('C Report'!$A$200:$A$299,'C Report Grouper'!$D86,'C Report'!T$200:T$299))</f>
        <v>0</v>
      </c>
      <c r="W86" s="104">
        <f>IF($D$4="MAP+ADM Waivers",(SUMIF('C Report'!$A$200:$A$299,'C Report Grouper'!$D86,'C Report'!U$200:U$299)+SUMIF('C Report'!$A$400:$A$496,'C Report Grouper'!$D86,'C Report'!U$400:U$496)),SUMIF('C Report'!$A$200:$A$299,'C Report Grouper'!$D86,'C Report'!U$200:U$299))</f>
        <v>0</v>
      </c>
      <c r="X86" s="104">
        <f>IF($D$4="MAP+ADM Waivers",(SUMIF('C Report'!$A$200:$A$299,'C Report Grouper'!$D86,'C Report'!V$200:V$299)+SUMIF('C Report'!$A$400:$A$496,'C Report Grouper'!$D86,'C Report'!V$400:V$496)),SUMIF('C Report'!$A$200:$A$299,'C Report Grouper'!$D86,'C Report'!V$200:V$299))</f>
        <v>0</v>
      </c>
      <c r="Y86" s="104">
        <f>IF($D$4="MAP+ADM Waivers",(SUMIF('C Report'!$A$200:$A$299,'C Report Grouper'!$D86,'C Report'!W$200:W$299)+SUMIF('C Report'!$A$400:$A$496,'C Report Grouper'!$D86,'C Report'!W$400:W$496)),SUMIF('C Report'!$A$200:$A$299,'C Report Grouper'!$D86,'C Report'!W$200:W$299))</f>
        <v>0</v>
      </c>
      <c r="Z86" s="104">
        <f>IF($D$4="MAP+ADM Waivers",(SUMIF('C Report'!$A$200:$A$299,'C Report Grouper'!$D86,'C Report'!X$200:X$299)+SUMIF('C Report'!$A$400:$A$496,'C Report Grouper'!$D86,'C Report'!X$400:X$496)),SUMIF('C Report'!$A$200:$A$299,'C Report Grouper'!$D86,'C Report'!X$200:X$299))</f>
        <v>0</v>
      </c>
      <c r="AA86" s="104">
        <f>IF($D$4="MAP+ADM Waivers",(SUMIF('C Report'!$A$200:$A$299,'C Report Grouper'!$D86,'C Report'!Y$200:Y$299)+SUMIF('C Report'!$A$400:$A$496,'C Report Grouper'!$D86,'C Report'!Y$400:Y$496)),SUMIF('C Report'!$A$200:$A$299,'C Report Grouper'!$D86,'C Report'!Y$200:Y$299))</f>
        <v>0</v>
      </c>
      <c r="AB86" s="104">
        <f>IF($D$4="MAP+ADM Waivers",(SUMIF('C Report'!$A$200:$A$299,'C Report Grouper'!$D86,'C Report'!Z$200:Z$299)+SUMIF('C Report'!$A$400:$A$496,'C Report Grouper'!$D86,'C Report'!Z$400:Z$496)),SUMIF('C Report'!$A$200:$A$299,'C Report Grouper'!$D86,'C Report'!Z$200:Z$299))</f>
        <v>0</v>
      </c>
      <c r="AC86" s="104">
        <f>IF($D$4="MAP+ADM Waivers",(SUMIF('C Report'!$A$200:$A$299,'C Report Grouper'!$D86,'C Report'!AA$200:AA$299)+SUMIF('C Report'!$A$400:$A$496,'C Report Grouper'!$D86,'C Report'!AA$400:AA$496)),SUMIF('C Report'!$A$200:$A$299,'C Report Grouper'!$D86,'C Report'!AA$200:AA$299))</f>
        <v>0</v>
      </c>
      <c r="AD86" s="104">
        <f>IF($D$4="MAP+ADM Waivers",(SUMIF('C Report'!$A$200:$A$299,'C Report Grouper'!$D86,'C Report'!AB$200:AB$299)+SUMIF('C Report'!$A$400:$A$496,'C Report Grouper'!$D86,'C Report'!AB$400:AB$496)),SUMIF('C Report'!$A$200:$A$299,'C Report Grouper'!$D86,'C Report'!AB$200:AB$299))</f>
        <v>0</v>
      </c>
      <c r="AE86" s="104">
        <f>IF($D$4="MAP+ADM Waivers",(SUMIF('C Report'!$A$200:$A$299,'C Report Grouper'!$D86,'C Report'!AC$200:AC$299)+SUMIF('C Report'!$A$400:$A$496,'C Report Grouper'!$D86,'C Report'!AC$400:AC$496)),SUMIF('C Report'!$A$200:$A$299,'C Report Grouper'!$D86,'C Report'!AC$200:AC$299))</f>
        <v>0</v>
      </c>
      <c r="AF86" s="104">
        <f>IF($D$4="MAP+ADM Waivers",(SUMIF('C Report'!$A$200:$A$299,'C Report Grouper'!$D86,'C Report'!AD$200:AD$299)+SUMIF('C Report'!$A$400:$A$496,'C Report Grouper'!$D86,'C Report'!AD$400:AD$496)),SUMIF('C Report'!$A$200:$A$299,'C Report Grouper'!$D86,'C Report'!AD$200:AD$299))</f>
        <v>0</v>
      </c>
      <c r="AG86" s="104">
        <f>IF($D$4="MAP+ADM Waivers",(SUMIF('C Report'!$A$200:$A$299,'C Report Grouper'!$D86,'C Report'!AE$200:AE$299)+SUMIF('C Report'!$A$400:$A$496,'C Report Grouper'!$D86,'C Report'!AE$400:AE$496)),SUMIF('C Report'!$A$200:$A$299,'C Report Grouper'!$D86,'C Report'!AE$200:AE$299))</f>
        <v>0</v>
      </c>
      <c r="AH86" s="105">
        <f>IF($D$4="MAP+ADM Waivers",(SUMIF('C Report'!$A$200:$A$299,'C Report Grouper'!$D86,'C Report'!AF$200:AF$299)+SUMIF('C Report'!$A$400:$A$496,'C Report Grouper'!$D86,'C Report'!AF$400:AF$496)),SUMIF('C Report'!$A$200:$A$299,'C Report Grouper'!$D86,'C Report'!AF$200:AF$299))</f>
        <v>0</v>
      </c>
    </row>
    <row r="87" spans="2:34" hidden="1" x14ac:dyDescent="0.2">
      <c r="B87" s="22"/>
      <c r="C87" s="58"/>
      <c r="D87" s="299"/>
      <c r="E87" s="103">
        <f>IF($D$4="MAP+ADM Waivers",(SUMIF('C Report'!$A$200:$A$299,'C Report Grouper'!$D87,'C Report'!C$200:C$299)+SUMIF('C Report'!$A$400:$A$496,'C Report Grouper'!$D87,'C Report'!C$400:C$496)),SUMIF('C Report'!$A$200:$A$299,'C Report Grouper'!$D87,'C Report'!C$200:C$299))</f>
        <v>0</v>
      </c>
      <c r="F87" s="104">
        <f>IF($D$4="MAP+ADM Waivers",(SUMIF('C Report'!$A$200:$A$299,'C Report Grouper'!$D87,'C Report'!D$200:D$299)+SUMIF('C Report'!$A$400:$A$496,'C Report Grouper'!$D87,'C Report'!D$400:D$496)),SUMIF('C Report'!$A$200:$A$299,'C Report Grouper'!$D87,'C Report'!D$200:D$299))</f>
        <v>0</v>
      </c>
      <c r="G87" s="104">
        <f>IF($D$4="MAP+ADM Waivers",(SUMIF('C Report'!$A$200:$A$299,'C Report Grouper'!$D87,'C Report'!E$200:E$299)+SUMIF('C Report'!$A$400:$A$496,'C Report Grouper'!$D87,'C Report'!E$400:E$496)),SUMIF('C Report'!$A$200:$A$299,'C Report Grouper'!$D87,'C Report'!E$200:E$299))</f>
        <v>0</v>
      </c>
      <c r="H87" s="104">
        <f>IF($D$4="MAP+ADM Waivers",(SUMIF('C Report'!$A$200:$A$299,'C Report Grouper'!$D87,'C Report'!F$200:F$299)+SUMIF('C Report'!$A$400:$A$496,'C Report Grouper'!$D87,'C Report'!F$400:F$496)),SUMIF('C Report'!$A$200:$A$299,'C Report Grouper'!$D87,'C Report'!F$200:F$299))</f>
        <v>0</v>
      </c>
      <c r="I87" s="104">
        <f>IF($D$4="MAP+ADM Waivers",(SUMIF('C Report'!$A$200:$A$299,'C Report Grouper'!$D87,'C Report'!G$200:G$299)+SUMIF('C Report'!$A$400:$A$496,'C Report Grouper'!$D87,'C Report'!G$400:G$496)),SUMIF('C Report'!$A$200:$A$299,'C Report Grouper'!$D87,'C Report'!G$200:G$299))</f>
        <v>0</v>
      </c>
      <c r="J87" s="104">
        <f>IF($D$4="MAP+ADM Waivers",(SUMIF('C Report'!$A$200:$A$299,'C Report Grouper'!$D87,'C Report'!H$200:H$299)+SUMIF('C Report'!$A$400:$A$496,'C Report Grouper'!$D87,'C Report'!H$400:H$496)),SUMIF('C Report'!$A$200:$A$299,'C Report Grouper'!$D87,'C Report'!H$200:H$299))</f>
        <v>0</v>
      </c>
      <c r="K87" s="104">
        <f>IF($D$4="MAP+ADM Waivers",(SUMIF('C Report'!$A$200:$A$299,'C Report Grouper'!$D87,'C Report'!I$200:I$299)+SUMIF('C Report'!$A$400:$A$496,'C Report Grouper'!$D87,'C Report'!I$400:I$496)),SUMIF('C Report'!$A$200:$A$299,'C Report Grouper'!$D87,'C Report'!I$200:I$299))</f>
        <v>0</v>
      </c>
      <c r="L87" s="104">
        <f>IF($D$4="MAP+ADM Waivers",(SUMIF('C Report'!$A$200:$A$299,'C Report Grouper'!$D87,'C Report'!J$200:J$299)+SUMIF('C Report'!$A$400:$A$496,'C Report Grouper'!$D87,'C Report'!J$400:J$496)),SUMIF('C Report'!$A$200:$A$299,'C Report Grouper'!$D87,'C Report'!J$200:J$299))</f>
        <v>0</v>
      </c>
      <c r="M87" s="104">
        <f>IF($D$4="MAP+ADM Waivers",(SUMIF('C Report'!$A$200:$A$299,'C Report Grouper'!$D87,'C Report'!K$200:K$299)+SUMIF('C Report'!$A$400:$A$496,'C Report Grouper'!$D87,'C Report'!K$400:K$496)),SUMIF('C Report'!$A$200:$A$299,'C Report Grouper'!$D87,'C Report'!K$200:K$299))</f>
        <v>0</v>
      </c>
      <c r="N87" s="104">
        <f>IF($D$4="MAP+ADM Waivers",(SUMIF('C Report'!$A$200:$A$299,'C Report Grouper'!$D87,'C Report'!L$200:L$299)+SUMIF('C Report'!$A$400:$A$496,'C Report Grouper'!$D87,'C Report'!L$400:L$496)),SUMIF('C Report'!$A$200:$A$299,'C Report Grouper'!$D87,'C Report'!L$200:L$299))</f>
        <v>0</v>
      </c>
      <c r="O87" s="104">
        <f>IF($D$4="MAP+ADM Waivers",(SUMIF('C Report'!$A$200:$A$299,'C Report Grouper'!$D87,'C Report'!M$200:M$299)+SUMIF('C Report'!$A$400:$A$496,'C Report Grouper'!$D87,'C Report'!M$400:M$496)),SUMIF('C Report'!$A$200:$A$299,'C Report Grouper'!$D87,'C Report'!M$200:M$299))</f>
        <v>0</v>
      </c>
      <c r="P87" s="104">
        <f>IF($D$4="MAP+ADM Waivers",(SUMIF('C Report'!$A$200:$A$299,'C Report Grouper'!$D87,'C Report'!N$200:N$299)+SUMIF('C Report'!$A$400:$A$496,'C Report Grouper'!$D87,'C Report'!N$400:N$496)),SUMIF('C Report'!$A$200:$A$299,'C Report Grouper'!$D87,'C Report'!N$200:N$299))</f>
        <v>0</v>
      </c>
      <c r="Q87" s="104">
        <f>IF($D$4="MAP+ADM Waivers",(SUMIF('C Report'!$A$200:$A$299,'C Report Grouper'!$D87,'C Report'!O$200:O$299)+SUMIF('C Report'!$A$400:$A$496,'C Report Grouper'!$D87,'C Report'!O$400:O$496)),SUMIF('C Report'!$A$200:$A$299,'C Report Grouper'!$D87,'C Report'!O$200:O$299))</f>
        <v>0</v>
      </c>
      <c r="R87" s="104">
        <f>IF($D$4="MAP+ADM Waivers",(SUMIF('C Report'!$A$200:$A$299,'C Report Grouper'!$D87,'C Report'!P$200:P$299)+SUMIF('C Report'!$A$400:$A$496,'C Report Grouper'!$D87,'C Report'!P$400:P$496)),SUMIF('C Report'!$A$200:$A$299,'C Report Grouper'!$D87,'C Report'!P$200:P$299))</f>
        <v>0</v>
      </c>
      <c r="S87" s="104">
        <f>IF($D$4="MAP+ADM Waivers",(SUMIF('C Report'!$A$200:$A$299,'C Report Grouper'!$D87,'C Report'!Q$200:Q$299)+SUMIF('C Report'!$A$400:$A$496,'C Report Grouper'!$D87,'C Report'!Q$400:Q$496)),SUMIF('C Report'!$A$200:$A$299,'C Report Grouper'!$D87,'C Report'!Q$200:Q$299))</f>
        <v>0</v>
      </c>
      <c r="T87" s="104">
        <f>IF($D$4="MAP+ADM Waivers",(SUMIF('C Report'!$A$200:$A$299,'C Report Grouper'!$D87,'C Report'!R$200:R$299)+SUMIF('C Report'!$A$400:$A$496,'C Report Grouper'!$D87,'C Report'!R$400:R$496)),SUMIF('C Report'!$A$200:$A$299,'C Report Grouper'!$D87,'C Report'!R$200:R$299))</f>
        <v>0</v>
      </c>
      <c r="U87" s="104">
        <f>IF($D$4="MAP+ADM Waivers",(SUMIF('C Report'!$A$200:$A$299,'C Report Grouper'!$D87,'C Report'!S$200:S$299)+SUMIF('C Report'!$A$400:$A$496,'C Report Grouper'!$D87,'C Report'!S$400:S$496)),SUMIF('C Report'!$A$200:$A$299,'C Report Grouper'!$D87,'C Report'!S$200:S$299))</f>
        <v>0</v>
      </c>
      <c r="V87" s="104">
        <f>IF($D$4="MAP+ADM Waivers",(SUMIF('C Report'!$A$200:$A$299,'C Report Grouper'!$D87,'C Report'!T$200:T$299)+SUMIF('C Report'!$A$400:$A$496,'C Report Grouper'!$D87,'C Report'!T$400:T$496)),SUMIF('C Report'!$A$200:$A$299,'C Report Grouper'!$D87,'C Report'!T$200:T$299))</f>
        <v>0</v>
      </c>
      <c r="W87" s="104">
        <f>IF($D$4="MAP+ADM Waivers",(SUMIF('C Report'!$A$200:$A$299,'C Report Grouper'!$D87,'C Report'!U$200:U$299)+SUMIF('C Report'!$A$400:$A$496,'C Report Grouper'!$D87,'C Report'!U$400:U$496)),SUMIF('C Report'!$A$200:$A$299,'C Report Grouper'!$D87,'C Report'!U$200:U$299))</f>
        <v>0</v>
      </c>
      <c r="X87" s="104">
        <f>IF($D$4="MAP+ADM Waivers",(SUMIF('C Report'!$A$200:$A$299,'C Report Grouper'!$D87,'C Report'!V$200:V$299)+SUMIF('C Report'!$A$400:$A$496,'C Report Grouper'!$D87,'C Report'!V$400:V$496)),SUMIF('C Report'!$A$200:$A$299,'C Report Grouper'!$D87,'C Report'!V$200:V$299))</f>
        <v>0</v>
      </c>
      <c r="Y87" s="104">
        <f>IF($D$4="MAP+ADM Waivers",(SUMIF('C Report'!$A$200:$A$299,'C Report Grouper'!$D87,'C Report'!W$200:W$299)+SUMIF('C Report'!$A$400:$A$496,'C Report Grouper'!$D87,'C Report'!W$400:W$496)),SUMIF('C Report'!$A$200:$A$299,'C Report Grouper'!$D87,'C Report'!W$200:W$299))</f>
        <v>0</v>
      </c>
      <c r="Z87" s="104">
        <f>IF($D$4="MAP+ADM Waivers",(SUMIF('C Report'!$A$200:$A$299,'C Report Grouper'!$D87,'C Report'!X$200:X$299)+SUMIF('C Report'!$A$400:$A$496,'C Report Grouper'!$D87,'C Report'!X$400:X$496)),SUMIF('C Report'!$A$200:$A$299,'C Report Grouper'!$D87,'C Report'!X$200:X$299))</f>
        <v>0</v>
      </c>
      <c r="AA87" s="104">
        <f>IF($D$4="MAP+ADM Waivers",(SUMIF('C Report'!$A$200:$A$299,'C Report Grouper'!$D87,'C Report'!Y$200:Y$299)+SUMIF('C Report'!$A$400:$A$496,'C Report Grouper'!$D87,'C Report'!Y$400:Y$496)),SUMIF('C Report'!$A$200:$A$299,'C Report Grouper'!$D87,'C Report'!Y$200:Y$299))</f>
        <v>0</v>
      </c>
      <c r="AB87" s="104">
        <f>IF($D$4="MAP+ADM Waivers",(SUMIF('C Report'!$A$200:$A$299,'C Report Grouper'!$D87,'C Report'!Z$200:Z$299)+SUMIF('C Report'!$A$400:$A$496,'C Report Grouper'!$D87,'C Report'!Z$400:Z$496)),SUMIF('C Report'!$A$200:$A$299,'C Report Grouper'!$D87,'C Report'!Z$200:Z$299))</f>
        <v>0</v>
      </c>
      <c r="AC87" s="104">
        <f>IF($D$4="MAP+ADM Waivers",(SUMIF('C Report'!$A$200:$A$299,'C Report Grouper'!$D87,'C Report'!AA$200:AA$299)+SUMIF('C Report'!$A$400:$A$496,'C Report Grouper'!$D87,'C Report'!AA$400:AA$496)),SUMIF('C Report'!$A$200:$A$299,'C Report Grouper'!$D87,'C Report'!AA$200:AA$299))</f>
        <v>0</v>
      </c>
      <c r="AD87" s="104">
        <f>IF($D$4="MAP+ADM Waivers",(SUMIF('C Report'!$A$200:$A$299,'C Report Grouper'!$D87,'C Report'!AB$200:AB$299)+SUMIF('C Report'!$A$400:$A$496,'C Report Grouper'!$D87,'C Report'!AB$400:AB$496)),SUMIF('C Report'!$A$200:$A$299,'C Report Grouper'!$D87,'C Report'!AB$200:AB$299))</f>
        <v>0</v>
      </c>
      <c r="AE87" s="104">
        <f>IF($D$4="MAP+ADM Waivers",(SUMIF('C Report'!$A$200:$A$299,'C Report Grouper'!$D87,'C Report'!AC$200:AC$299)+SUMIF('C Report'!$A$400:$A$496,'C Report Grouper'!$D87,'C Report'!AC$400:AC$496)),SUMIF('C Report'!$A$200:$A$299,'C Report Grouper'!$D87,'C Report'!AC$200:AC$299))</f>
        <v>0</v>
      </c>
      <c r="AF87" s="104">
        <f>IF($D$4="MAP+ADM Waivers",(SUMIF('C Report'!$A$200:$A$299,'C Report Grouper'!$D87,'C Report'!AD$200:AD$299)+SUMIF('C Report'!$A$400:$A$496,'C Report Grouper'!$D87,'C Report'!AD$400:AD$496)),SUMIF('C Report'!$A$200:$A$299,'C Report Grouper'!$D87,'C Report'!AD$200:AD$299))</f>
        <v>0</v>
      </c>
      <c r="AG87" s="104">
        <f>IF($D$4="MAP+ADM Waivers",(SUMIF('C Report'!$A$200:$A$299,'C Report Grouper'!$D87,'C Report'!AE$200:AE$299)+SUMIF('C Report'!$A$400:$A$496,'C Report Grouper'!$D87,'C Report'!AE$400:AE$496)),SUMIF('C Report'!$A$200:$A$299,'C Report Grouper'!$D87,'C Report'!AE$200:AE$299))</f>
        <v>0</v>
      </c>
      <c r="AH87" s="105">
        <f>IF($D$4="MAP+ADM Waivers",(SUMIF('C Report'!$A$200:$A$299,'C Report Grouper'!$D87,'C Report'!AF$200:AF$299)+SUMIF('C Report'!$A$400:$A$496,'C Report Grouper'!$D87,'C Report'!AF$400:AF$496)),SUMIF('C Report'!$A$200:$A$299,'C Report Grouper'!$D87,'C Report'!AF$200:AF$299))</f>
        <v>0</v>
      </c>
    </row>
    <row r="88" spans="2:34" hidden="1" x14ac:dyDescent="0.2">
      <c r="B88" s="6" t="s">
        <v>80</v>
      </c>
      <c r="C88" s="58"/>
      <c r="D88" s="299"/>
      <c r="E88" s="103">
        <f>IF($D$4="MAP+ADM Waivers",(SUMIF('C Report'!$A$200:$A$299,'C Report Grouper'!$D88,'C Report'!C$200:C$299)+SUMIF('C Report'!$A$400:$A$496,'C Report Grouper'!$D88,'C Report'!C$400:C$496)),SUMIF('C Report'!$A$200:$A$299,'C Report Grouper'!$D88,'C Report'!C$200:C$299))</f>
        <v>0</v>
      </c>
      <c r="F88" s="104">
        <f>IF($D$4="MAP+ADM Waivers",(SUMIF('C Report'!$A$200:$A$299,'C Report Grouper'!$D88,'C Report'!D$200:D$299)+SUMIF('C Report'!$A$400:$A$496,'C Report Grouper'!$D88,'C Report'!D$400:D$496)),SUMIF('C Report'!$A$200:$A$299,'C Report Grouper'!$D88,'C Report'!D$200:D$299))</f>
        <v>0</v>
      </c>
      <c r="G88" s="104">
        <f>IF($D$4="MAP+ADM Waivers",(SUMIF('C Report'!$A$200:$A$299,'C Report Grouper'!$D88,'C Report'!E$200:E$299)+SUMIF('C Report'!$A$400:$A$496,'C Report Grouper'!$D88,'C Report'!E$400:E$496)),SUMIF('C Report'!$A$200:$A$299,'C Report Grouper'!$D88,'C Report'!E$200:E$299))</f>
        <v>0</v>
      </c>
      <c r="H88" s="104">
        <f>IF($D$4="MAP+ADM Waivers",(SUMIF('C Report'!$A$200:$A$299,'C Report Grouper'!$D88,'C Report'!F$200:F$299)+SUMIF('C Report'!$A$400:$A$496,'C Report Grouper'!$D88,'C Report'!F$400:F$496)),SUMIF('C Report'!$A$200:$A$299,'C Report Grouper'!$D88,'C Report'!F$200:F$299))</f>
        <v>0</v>
      </c>
      <c r="I88" s="104">
        <f>IF($D$4="MAP+ADM Waivers",(SUMIF('C Report'!$A$200:$A$299,'C Report Grouper'!$D88,'C Report'!G$200:G$299)+SUMIF('C Report'!$A$400:$A$496,'C Report Grouper'!$D88,'C Report'!G$400:G$496)),SUMIF('C Report'!$A$200:$A$299,'C Report Grouper'!$D88,'C Report'!G$200:G$299))</f>
        <v>0</v>
      </c>
      <c r="J88" s="104">
        <f>IF($D$4="MAP+ADM Waivers",(SUMIF('C Report'!$A$200:$A$299,'C Report Grouper'!$D88,'C Report'!H$200:H$299)+SUMIF('C Report'!$A$400:$A$496,'C Report Grouper'!$D88,'C Report'!H$400:H$496)),SUMIF('C Report'!$A$200:$A$299,'C Report Grouper'!$D88,'C Report'!H$200:H$299))</f>
        <v>0</v>
      </c>
      <c r="K88" s="104">
        <f>IF($D$4="MAP+ADM Waivers",(SUMIF('C Report'!$A$200:$A$299,'C Report Grouper'!$D88,'C Report'!I$200:I$299)+SUMIF('C Report'!$A$400:$A$496,'C Report Grouper'!$D88,'C Report'!I$400:I$496)),SUMIF('C Report'!$A$200:$A$299,'C Report Grouper'!$D88,'C Report'!I$200:I$299))</f>
        <v>0</v>
      </c>
      <c r="L88" s="104">
        <f>IF($D$4="MAP+ADM Waivers",(SUMIF('C Report'!$A$200:$A$299,'C Report Grouper'!$D88,'C Report'!J$200:J$299)+SUMIF('C Report'!$A$400:$A$496,'C Report Grouper'!$D88,'C Report'!J$400:J$496)),SUMIF('C Report'!$A$200:$A$299,'C Report Grouper'!$D88,'C Report'!J$200:J$299))</f>
        <v>0</v>
      </c>
      <c r="M88" s="104">
        <f>IF($D$4="MAP+ADM Waivers",(SUMIF('C Report'!$A$200:$A$299,'C Report Grouper'!$D88,'C Report'!K$200:K$299)+SUMIF('C Report'!$A$400:$A$496,'C Report Grouper'!$D88,'C Report'!K$400:K$496)),SUMIF('C Report'!$A$200:$A$299,'C Report Grouper'!$D88,'C Report'!K$200:K$299))</f>
        <v>0</v>
      </c>
      <c r="N88" s="104">
        <f>IF($D$4="MAP+ADM Waivers",(SUMIF('C Report'!$A$200:$A$299,'C Report Grouper'!$D88,'C Report'!L$200:L$299)+SUMIF('C Report'!$A$400:$A$496,'C Report Grouper'!$D88,'C Report'!L$400:L$496)),SUMIF('C Report'!$A$200:$A$299,'C Report Grouper'!$D88,'C Report'!L$200:L$299))</f>
        <v>0</v>
      </c>
      <c r="O88" s="104">
        <f>IF($D$4="MAP+ADM Waivers",(SUMIF('C Report'!$A$200:$A$299,'C Report Grouper'!$D88,'C Report'!M$200:M$299)+SUMIF('C Report'!$A$400:$A$496,'C Report Grouper'!$D88,'C Report'!M$400:M$496)),SUMIF('C Report'!$A$200:$A$299,'C Report Grouper'!$D88,'C Report'!M$200:M$299))</f>
        <v>0</v>
      </c>
      <c r="P88" s="104">
        <f>IF($D$4="MAP+ADM Waivers",(SUMIF('C Report'!$A$200:$A$299,'C Report Grouper'!$D88,'C Report'!N$200:N$299)+SUMIF('C Report'!$A$400:$A$496,'C Report Grouper'!$D88,'C Report'!N$400:N$496)),SUMIF('C Report'!$A$200:$A$299,'C Report Grouper'!$D88,'C Report'!N$200:N$299))</f>
        <v>0</v>
      </c>
      <c r="Q88" s="104">
        <f>IF($D$4="MAP+ADM Waivers",(SUMIF('C Report'!$A$200:$A$299,'C Report Grouper'!$D88,'C Report'!O$200:O$299)+SUMIF('C Report'!$A$400:$A$496,'C Report Grouper'!$D88,'C Report'!O$400:O$496)),SUMIF('C Report'!$A$200:$A$299,'C Report Grouper'!$D88,'C Report'!O$200:O$299))</f>
        <v>0</v>
      </c>
      <c r="R88" s="104">
        <f>IF($D$4="MAP+ADM Waivers",(SUMIF('C Report'!$A$200:$A$299,'C Report Grouper'!$D88,'C Report'!P$200:P$299)+SUMIF('C Report'!$A$400:$A$496,'C Report Grouper'!$D88,'C Report'!P$400:P$496)),SUMIF('C Report'!$A$200:$A$299,'C Report Grouper'!$D88,'C Report'!P$200:P$299))</f>
        <v>0</v>
      </c>
      <c r="S88" s="104">
        <f>IF($D$4="MAP+ADM Waivers",(SUMIF('C Report'!$A$200:$A$299,'C Report Grouper'!$D88,'C Report'!Q$200:Q$299)+SUMIF('C Report'!$A$400:$A$496,'C Report Grouper'!$D88,'C Report'!Q$400:Q$496)),SUMIF('C Report'!$A$200:$A$299,'C Report Grouper'!$D88,'C Report'!Q$200:Q$299))</f>
        <v>0</v>
      </c>
      <c r="T88" s="104">
        <f>IF($D$4="MAP+ADM Waivers",(SUMIF('C Report'!$A$200:$A$299,'C Report Grouper'!$D88,'C Report'!R$200:R$299)+SUMIF('C Report'!$A$400:$A$496,'C Report Grouper'!$D88,'C Report'!R$400:R$496)),SUMIF('C Report'!$A$200:$A$299,'C Report Grouper'!$D88,'C Report'!R$200:R$299))</f>
        <v>0</v>
      </c>
      <c r="U88" s="104">
        <f>IF($D$4="MAP+ADM Waivers",(SUMIF('C Report'!$A$200:$A$299,'C Report Grouper'!$D88,'C Report'!S$200:S$299)+SUMIF('C Report'!$A$400:$A$496,'C Report Grouper'!$D88,'C Report'!S$400:S$496)),SUMIF('C Report'!$A$200:$A$299,'C Report Grouper'!$D88,'C Report'!S$200:S$299))</f>
        <v>0</v>
      </c>
      <c r="V88" s="104">
        <f>IF($D$4="MAP+ADM Waivers",(SUMIF('C Report'!$A$200:$A$299,'C Report Grouper'!$D88,'C Report'!T$200:T$299)+SUMIF('C Report'!$A$400:$A$496,'C Report Grouper'!$D88,'C Report'!T$400:T$496)),SUMIF('C Report'!$A$200:$A$299,'C Report Grouper'!$D88,'C Report'!T$200:T$299))</f>
        <v>0</v>
      </c>
      <c r="W88" s="104">
        <f>IF($D$4="MAP+ADM Waivers",(SUMIF('C Report'!$A$200:$A$299,'C Report Grouper'!$D88,'C Report'!U$200:U$299)+SUMIF('C Report'!$A$400:$A$496,'C Report Grouper'!$D88,'C Report'!U$400:U$496)),SUMIF('C Report'!$A$200:$A$299,'C Report Grouper'!$D88,'C Report'!U$200:U$299))</f>
        <v>0</v>
      </c>
      <c r="X88" s="104">
        <f>IF($D$4="MAP+ADM Waivers",(SUMIF('C Report'!$A$200:$A$299,'C Report Grouper'!$D88,'C Report'!V$200:V$299)+SUMIF('C Report'!$A$400:$A$496,'C Report Grouper'!$D88,'C Report'!V$400:V$496)),SUMIF('C Report'!$A$200:$A$299,'C Report Grouper'!$D88,'C Report'!V$200:V$299))</f>
        <v>0</v>
      </c>
      <c r="Y88" s="104">
        <f>IF($D$4="MAP+ADM Waivers",(SUMIF('C Report'!$A$200:$A$299,'C Report Grouper'!$D88,'C Report'!W$200:W$299)+SUMIF('C Report'!$A$400:$A$496,'C Report Grouper'!$D88,'C Report'!W$400:W$496)),SUMIF('C Report'!$A$200:$A$299,'C Report Grouper'!$D88,'C Report'!W$200:W$299))</f>
        <v>0</v>
      </c>
      <c r="Z88" s="104">
        <f>IF($D$4="MAP+ADM Waivers",(SUMIF('C Report'!$A$200:$A$299,'C Report Grouper'!$D88,'C Report'!X$200:X$299)+SUMIF('C Report'!$A$400:$A$496,'C Report Grouper'!$D88,'C Report'!X$400:X$496)),SUMIF('C Report'!$A$200:$A$299,'C Report Grouper'!$D88,'C Report'!X$200:X$299))</f>
        <v>0</v>
      </c>
      <c r="AA88" s="104">
        <f>IF($D$4="MAP+ADM Waivers",(SUMIF('C Report'!$A$200:$A$299,'C Report Grouper'!$D88,'C Report'!Y$200:Y$299)+SUMIF('C Report'!$A$400:$A$496,'C Report Grouper'!$D88,'C Report'!Y$400:Y$496)),SUMIF('C Report'!$A$200:$A$299,'C Report Grouper'!$D88,'C Report'!Y$200:Y$299))</f>
        <v>0</v>
      </c>
      <c r="AB88" s="104">
        <f>IF($D$4="MAP+ADM Waivers",(SUMIF('C Report'!$A$200:$A$299,'C Report Grouper'!$D88,'C Report'!Z$200:Z$299)+SUMIF('C Report'!$A$400:$A$496,'C Report Grouper'!$D88,'C Report'!Z$400:Z$496)),SUMIF('C Report'!$A$200:$A$299,'C Report Grouper'!$D88,'C Report'!Z$200:Z$299))</f>
        <v>0</v>
      </c>
      <c r="AC88" s="104">
        <f>IF($D$4="MAP+ADM Waivers",(SUMIF('C Report'!$A$200:$A$299,'C Report Grouper'!$D88,'C Report'!AA$200:AA$299)+SUMIF('C Report'!$A$400:$A$496,'C Report Grouper'!$D88,'C Report'!AA$400:AA$496)),SUMIF('C Report'!$A$200:$A$299,'C Report Grouper'!$D88,'C Report'!AA$200:AA$299))</f>
        <v>0</v>
      </c>
      <c r="AD88" s="104">
        <f>IF($D$4="MAP+ADM Waivers",(SUMIF('C Report'!$A$200:$A$299,'C Report Grouper'!$D88,'C Report'!AB$200:AB$299)+SUMIF('C Report'!$A$400:$A$496,'C Report Grouper'!$D88,'C Report'!AB$400:AB$496)),SUMIF('C Report'!$A$200:$A$299,'C Report Grouper'!$D88,'C Report'!AB$200:AB$299))</f>
        <v>0</v>
      </c>
      <c r="AE88" s="104">
        <f>IF($D$4="MAP+ADM Waivers",(SUMIF('C Report'!$A$200:$A$299,'C Report Grouper'!$D88,'C Report'!AC$200:AC$299)+SUMIF('C Report'!$A$400:$A$496,'C Report Grouper'!$D88,'C Report'!AC$400:AC$496)),SUMIF('C Report'!$A$200:$A$299,'C Report Grouper'!$D88,'C Report'!AC$200:AC$299))</f>
        <v>0</v>
      </c>
      <c r="AF88" s="104">
        <f>IF($D$4="MAP+ADM Waivers",(SUMIF('C Report'!$A$200:$A$299,'C Report Grouper'!$D88,'C Report'!AD$200:AD$299)+SUMIF('C Report'!$A$400:$A$496,'C Report Grouper'!$D88,'C Report'!AD$400:AD$496)),SUMIF('C Report'!$A$200:$A$299,'C Report Grouper'!$D88,'C Report'!AD$200:AD$299))</f>
        <v>0</v>
      </c>
      <c r="AG88" s="104">
        <f>IF($D$4="MAP+ADM Waivers",(SUMIF('C Report'!$A$200:$A$299,'C Report Grouper'!$D88,'C Report'!AE$200:AE$299)+SUMIF('C Report'!$A$400:$A$496,'C Report Grouper'!$D88,'C Report'!AE$400:AE$496)),SUMIF('C Report'!$A$200:$A$299,'C Report Grouper'!$D88,'C Report'!AE$200:AE$299))</f>
        <v>0</v>
      </c>
      <c r="AH88" s="105">
        <f>IF($D$4="MAP+ADM Waivers",(SUMIF('C Report'!$A$200:$A$299,'C Report Grouper'!$D88,'C Report'!AF$200:AF$299)+SUMIF('C Report'!$A$400:$A$496,'C Report Grouper'!$D88,'C Report'!AF$400:AF$496)),SUMIF('C Report'!$A$200:$A$299,'C Report Grouper'!$D88,'C Report'!AF$200:AF$299))</f>
        <v>0</v>
      </c>
    </row>
    <row r="89" spans="2:34" hidden="1" x14ac:dyDescent="0.2">
      <c r="B89" s="22" t="str">
        <f>IFERROR(VLOOKUP(C89,'MEG Def'!$A$52:$B$55,2),"")</f>
        <v/>
      </c>
      <c r="C89" s="58"/>
      <c r="D89" s="299"/>
      <c r="E89" s="103">
        <f>IF($D$4="MAP+ADM Waivers",(SUMIF('C Report'!$A$200:$A$299,'C Report Grouper'!$D89,'C Report'!C$200:C$299)+SUMIF('C Report'!$A$400:$A$496,'C Report Grouper'!$D89,'C Report'!C$400:C$496)),SUMIF('C Report'!$A$200:$A$299,'C Report Grouper'!$D89,'C Report'!C$200:C$299))</f>
        <v>0</v>
      </c>
      <c r="F89" s="104">
        <f>IF($D$4="MAP+ADM Waivers",(SUMIF('C Report'!$A$200:$A$299,'C Report Grouper'!$D89,'C Report'!D$200:D$299)+SUMIF('C Report'!$A$400:$A$496,'C Report Grouper'!$D89,'C Report'!D$400:D$496)),SUMIF('C Report'!$A$200:$A$299,'C Report Grouper'!$D89,'C Report'!D$200:D$299))</f>
        <v>0</v>
      </c>
      <c r="G89" s="104">
        <f>IF($D$4="MAP+ADM Waivers",(SUMIF('C Report'!$A$200:$A$299,'C Report Grouper'!$D89,'C Report'!E$200:E$299)+SUMIF('C Report'!$A$400:$A$496,'C Report Grouper'!$D89,'C Report'!E$400:E$496)),SUMIF('C Report'!$A$200:$A$299,'C Report Grouper'!$D89,'C Report'!E$200:E$299))</f>
        <v>0</v>
      </c>
      <c r="H89" s="104">
        <f>IF($D$4="MAP+ADM Waivers",(SUMIF('C Report'!$A$200:$A$299,'C Report Grouper'!$D89,'C Report'!F$200:F$299)+SUMIF('C Report'!$A$400:$A$496,'C Report Grouper'!$D89,'C Report'!F$400:F$496)),SUMIF('C Report'!$A$200:$A$299,'C Report Grouper'!$D89,'C Report'!F$200:F$299))</f>
        <v>0</v>
      </c>
      <c r="I89" s="104">
        <f>IF($D$4="MAP+ADM Waivers",(SUMIF('C Report'!$A$200:$A$299,'C Report Grouper'!$D89,'C Report'!G$200:G$299)+SUMIF('C Report'!$A$400:$A$496,'C Report Grouper'!$D89,'C Report'!G$400:G$496)),SUMIF('C Report'!$A$200:$A$299,'C Report Grouper'!$D89,'C Report'!G$200:G$299))</f>
        <v>0</v>
      </c>
      <c r="J89" s="104">
        <f>IF($D$4="MAP+ADM Waivers",(SUMIF('C Report'!$A$200:$A$299,'C Report Grouper'!$D89,'C Report'!H$200:H$299)+SUMIF('C Report'!$A$400:$A$496,'C Report Grouper'!$D89,'C Report'!H$400:H$496)),SUMIF('C Report'!$A$200:$A$299,'C Report Grouper'!$D89,'C Report'!H$200:H$299))</f>
        <v>0</v>
      </c>
      <c r="K89" s="104">
        <f>IF($D$4="MAP+ADM Waivers",(SUMIF('C Report'!$A$200:$A$299,'C Report Grouper'!$D89,'C Report'!I$200:I$299)+SUMIF('C Report'!$A$400:$A$496,'C Report Grouper'!$D89,'C Report'!I$400:I$496)),SUMIF('C Report'!$A$200:$A$299,'C Report Grouper'!$D89,'C Report'!I$200:I$299))</f>
        <v>0</v>
      </c>
      <c r="L89" s="104">
        <f>IF($D$4="MAP+ADM Waivers",(SUMIF('C Report'!$A$200:$A$299,'C Report Grouper'!$D89,'C Report'!J$200:J$299)+SUMIF('C Report'!$A$400:$A$496,'C Report Grouper'!$D89,'C Report'!J$400:J$496)),SUMIF('C Report'!$A$200:$A$299,'C Report Grouper'!$D89,'C Report'!J$200:J$299))</f>
        <v>0</v>
      </c>
      <c r="M89" s="104">
        <f>IF($D$4="MAP+ADM Waivers",(SUMIF('C Report'!$A$200:$A$299,'C Report Grouper'!$D89,'C Report'!K$200:K$299)+SUMIF('C Report'!$A$400:$A$496,'C Report Grouper'!$D89,'C Report'!K$400:K$496)),SUMIF('C Report'!$A$200:$A$299,'C Report Grouper'!$D89,'C Report'!K$200:K$299))</f>
        <v>0</v>
      </c>
      <c r="N89" s="104">
        <f>IF($D$4="MAP+ADM Waivers",(SUMIF('C Report'!$A$200:$A$299,'C Report Grouper'!$D89,'C Report'!L$200:L$299)+SUMIF('C Report'!$A$400:$A$496,'C Report Grouper'!$D89,'C Report'!L$400:L$496)),SUMIF('C Report'!$A$200:$A$299,'C Report Grouper'!$D89,'C Report'!L$200:L$299))</f>
        <v>0</v>
      </c>
      <c r="O89" s="104">
        <f>IF($D$4="MAP+ADM Waivers",(SUMIF('C Report'!$A$200:$A$299,'C Report Grouper'!$D89,'C Report'!M$200:M$299)+SUMIF('C Report'!$A$400:$A$496,'C Report Grouper'!$D89,'C Report'!M$400:M$496)),SUMIF('C Report'!$A$200:$A$299,'C Report Grouper'!$D89,'C Report'!M$200:M$299))</f>
        <v>0</v>
      </c>
      <c r="P89" s="104">
        <f>IF($D$4="MAP+ADM Waivers",(SUMIF('C Report'!$A$200:$A$299,'C Report Grouper'!$D89,'C Report'!N$200:N$299)+SUMIF('C Report'!$A$400:$A$496,'C Report Grouper'!$D89,'C Report'!N$400:N$496)),SUMIF('C Report'!$A$200:$A$299,'C Report Grouper'!$D89,'C Report'!N$200:N$299))</f>
        <v>0</v>
      </c>
      <c r="Q89" s="104">
        <f>IF($D$4="MAP+ADM Waivers",(SUMIF('C Report'!$A$200:$A$299,'C Report Grouper'!$D89,'C Report'!O$200:O$299)+SUMIF('C Report'!$A$400:$A$496,'C Report Grouper'!$D89,'C Report'!O$400:O$496)),SUMIF('C Report'!$A$200:$A$299,'C Report Grouper'!$D89,'C Report'!O$200:O$299))</f>
        <v>0</v>
      </c>
      <c r="R89" s="104">
        <f>IF($D$4="MAP+ADM Waivers",(SUMIF('C Report'!$A$200:$A$299,'C Report Grouper'!$D89,'C Report'!P$200:P$299)+SUMIF('C Report'!$A$400:$A$496,'C Report Grouper'!$D89,'C Report'!P$400:P$496)),SUMIF('C Report'!$A$200:$A$299,'C Report Grouper'!$D89,'C Report'!P$200:P$299))</f>
        <v>0</v>
      </c>
      <c r="S89" s="104">
        <f>IF($D$4="MAP+ADM Waivers",(SUMIF('C Report'!$A$200:$A$299,'C Report Grouper'!$D89,'C Report'!Q$200:Q$299)+SUMIF('C Report'!$A$400:$A$496,'C Report Grouper'!$D89,'C Report'!Q$400:Q$496)),SUMIF('C Report'!$A$200:$A$299,'C Report Grouper'!$D89,'C Report'!Q$200:Q$299))</f>
        <v>0</v>
      </c>
      <c r="T89" s="104">
        <f>IF($D$4="MAP+ADM Waivers",(SUMIF('C Report'!$A$200:$A$299,'C Report Grouper'!$D89,'C Report'!R$200:R$299)+SUMIF('C Report'!$A$400:$A$496,'C Report Grouper'!$D89,'C Report'!R$400:R$496)),SUMIF('C Report'!$A$200:$A$299,'C Report Grouper'!$D89,'C Report'!R$200:R$299))</f>
        <v>0</v>
      </c>
      <c r="U89" s="104">
        <f>IF($D$4="MAP+ADM Waivers",(SUMIF('C Report'!$A$200:$A$299,'C Report Grouper'!$D89,'C Report'!S$200:S$299)+SUMIF('C Report'!$A$400:$A$496,'C Report Grouper'!$D89,'C Report'!S$400:S$496)),SUMIF('C Report'!$A$200:$A$299,'C Report Grouper'!$D89,'C Report'!S$200:S$299))</f>
        <v>0</v>
      </c>
      <c r="V89" s="104">
        <f>IF($D$4="MAP+ADM Waivers",(SUMIF('C Report'!$A$200:$A$299,'C Report Grouper'!$D89,'C Report'!T$200:T$299)+SUMIF('C Report'!$A$400:$A$496,'C Report Grouper'!$D89,'C Report'!T$400:T$496)),SUMIF('C Report'!$A$200:$A$299,'C Report Grouper'!$D89,'C Report'!T$200:T$299))</f>
        <v>0</v>
      </c>
      <c r="W89" s="104">
        <f>IF($D$4="MAP+ADM Waivers",(SUMIF('C Report'!$A$200:$A$299,'C Report Grouper'!$D89,'C Report'!U$200:U$299)+SUMIF('C Report'!$A$400:$A$496,'C Report Grouper'!$D89,'C Report'!U$400:U$496)),SUMIF('C Report'!$A$200:$A$299,'C Report Grouper'!$D89,'C Report'!U$200:U$299))</f>
        <v>0</v>
      </c>
      <c r="X89" s="104">
        <f>IF($D$4="MAP+ADM Waivers",(SUMIF('C Report'!$A$200:$A$299,'C Report Grouper'!$D89,'C Report'!V$200:V$299)+SUMIF('C Report'!$A$400:$A$496,'C Report Grouper'!$D89,'C Report'!V$400:V$496)),SUMIF('C Report'!$A$200:$A$299,'C Report Grouper'!$D89,'C Report'!V$200:V$299))</f>
        <v>0</v>
      </c>
      <c r="Y89" s="104">
        <f>IF($D$4="MAP+ADM Waivers",(SUMIF('C Report'!$A$200:$A$299,'C Report Grouper'!$D89,'C Report'!W$200:W$299)+SUMIF('C Report'!$A$400:$A$496,'C Report Grouper'!$D89,'C Report'!W$400:W$496)),SUMIF('C Report'!$A$200:$A$299,'C Report Grouper'!$D89,'C Report'!W$200:W$299))</f>
        <v>0</v>
      </c>
      <c r="Z89" s="104">
        <f>IF($D$4="MAP+ADM Waivers",(SUMIF('C Report'!$A$200:$A$299,'C Report Grouper'!$D89,'C Report'!X$200:X$299)+SUMIF('C Report'!$A$400:$A$496,'C Report Grouper'!$D89,'C Report'!X$400:X$496)),SUMIF('C Report'!$A$200:$A$299,'C Report Grouper'!$D89,'C Report'!X$200:X$299))</f>
        <v>0</v>
      </c>
      <c r="AA89" s="104">
        <f>IF($D$4="MAP+ADM Waivers",(SUMIF('C Report'!$A$200:$A$299,'C Report Grouper'!$D89,'C Report'!Y$200:Y$299)+SUMIF('C Report'!$A$400:$A$496,'C Report Grouper'!$D89,'C Report'!Y$400:Y$496)),SUMIF('C Report'!$A$200:$A$299,'C Report Grouper'!$D89,'C Report'!Y$200:Y$299))</f>
        <v>0</v>
      </c>
      <c r="AB89" s="104">
        <f>IF($D$4="MAP+ADM Waivers",(SUMIF('C Report'!$A$200:$A$299,'C Report Grouper'!$D89,'C Report'!Z$200:Z$299)+SUMIF('C Report'!$A$400:$A$496,'C Report Grouper'!$D89,'C Report'!Z$400:Z$496)),SUMIF('C Report'!$A$200:$A$299,'C Report Grouper'!$D89,'C Report'!Z$200:Z$299))</f>
        <v>0</v>
      </c>
      <c r="AC89" s="104">
        <f>IF($D$4="MAP+ADM Waivers",(SUMIF('C Report'!$A$200:$A$299,'C Report Grouper'!$D89,'C Report'!AA$200:AA$299)+SUMIF('C Report'!$A$400:$A$496,'C Report Grouper'!$D89,'C Report'!AA$400:AA$496)),SUMIF('C Report'!$A$200:$A$299,'C Report Grouper'!$D89,'C Report'!AA$200:AA$299))</f>
        <v>0</v>
      </c>
      <c r="AD89" s="104">
        <f>IF($D$4="MAP+ADM Waivers",(SUMIF('C Report'!$A$200:$A$299,'C Report Grouper'!$D89,'C Report'!AB$200:AB$299)+SUMIF('C Report'!$A$400:$A$496,'C Report Grouper'!$D89,'C Report'!AB$400:AB$496)),SUMIF('C Report'!$A$200:$A$299,'C Report Grouper'!$D89,'C Report'!AB$200:AB$299))</f>
        <v>0</v>
      </c>
      <c r="AE89" s="104">
        <f>IF($D$4="MAP+ADM Waivers",(SUMIF('C Report'!$A$200:$A$299,'C Report Grouper'!$D89,'C Report'!AC$200:AC$299)+SUMIF('C Report'!$A$400:$A$496,'C Report Grouper'!$D89,'C Report'!AC$400:AC$496)),SUMIF('C Report'!$A$200:$A$299,'C Report Grouper'!$D89,'C Report'!AC$200:AC$299))</f>
        <v>0</v>
      </c>
      <c r="AF89" s="104">
        <f>IF($D$4="MAP+ADM Waivers",(SUMIF('C Report'!$A$200:$A$299,'C Report Grouper'!$D89,'C Report'!AD$200:AD$299)+SUMIF('C Report'!$A$400:$A$496,'C Report Grouper'!$D89,'C Report'!AD$400:AD$496)),SUMIF('C Report'!$A$200:$A$299,'C Report Grouper'!$D89,'C Report'!AD$200:AD$299))</f>
        <v>0</v>
      </c>
      <c r="AG89" s="104">
        <f>IF($D$4="MAP+ADM Waivers",(SUMIF('C Report'!$A$200:$A$299,'C Report Grouper'!$D89,'C Report'!AE$200:AE$299)+SUMIF('C Report'!$A$400:$A$496,'C Report Grouper'!$D89,'C Report'!AE$400:AE$496)),SUMIF('C Report'!$A$200:$A$299,'C Report Grouper'!$D89,'C Report'!AE$200:AE$299))</f>
        <v>0</v>
      </c>
      <c r="AH89" s="105">
        <f>IF($D$4="MAP+ADM Waivers",(SUMIF('C Report'!$A$200:$A$299,'C Report Grouper'!$D89,'C Report'!AF$200:AF$299)+SUMIF('C Report'!$A$400:$A$496,'C Report Grouper'!$D89,'C Report'!AF$400:AF$496)),SUMIF('C Report'!$A$200:$A$299,'C Report Grouper'!$D89,'C Report'!AF$200:AF$299))</f>
        <v>0</v>
      </c>
    </row>
    <row r="90" spans="2:34" hidden="1" x14ac:dyDescent="0.2">
      <c r="B90" s="22" t="str">
        <f>IFERROR(VLOOKUP(C90,'MEG Def'!$A$52:$B$55,2),"")</f>
        <v/>
      </c>
      <c r="C90" s="58"/>
      <c r="D90" s="299"/>
      <c r="E90" s="103">
        <f>IF($D$4="MAP+ADM Waivers",(SUMIF('C Report'!$A$200:$A$299,'C Report Grouper'!$D90,'C Report'!C$200:C$299)+SUMIF('C Report'!$A$400:$A$496,'C Report Grouper'!$D90,'C Report'!C$400:C$496)),SUMIF('C Report'!$A$200:$A$299,'C Report Grouper'!$D90,'C Report'!C$200:C$299))</f>
        <v>0</v>
      </c>
      <c r="F90" s="104">
        <f>IF($D$4="MAP+ADM Waivers",(SUMIF('C Report'!$A$200:$A$299,'C Report Grouper'!$D90,'C Report'!D$200:D$299)+SUMIF('C Report'!$A$400:$A$496,'C Report Grouper'!$D90,'C Report'!D$400:D$496)),SUMIF('C Report'!$A$200:$A$299,'C Report Grouper'!$D90,'C Report'!D$200:D$299))</f>
        <v>0</v>
      </c>
      <c r="G90" s="104">
        <f>IF($D$4="MAP+ADM Waivers",(SUMIF('C Report'!$A$200:$A$299,'C Report Grouper'!$D90,'C Report'!E$200:E$299)+SUMIF('C Report'!$A$400:$A$496,'C Report Grouper'!$D90,'C Report'!E$400:E$496)),SUMIF('C Report'!$A$200:$A$299,'C Report Grouper'!$D90,'C Report'!E$200:E$299))</f>
        <v>0</v>
      </c>
      <c r="H90" s="104">
        <f>IF($D$4="MAP+ADM Waivers",(SUMIF('C Report'!$A$200:$A$299,'C Report Grouper'!$D90,'C Report'!F$200:F$299)+SUMIF('C Report'!$A$400:$A$496,'C Report Grouper'!$D90,'C Report'!F$400:F$496)),SUMIF('C Report'!$A$200:$A$299,'C Report Grouper'!$D90,'C Report'!F$200:F$299))</f>
        <v>0</v>
      </c>
      <c r="I90" s="104">
        <f>IF($D$4="MAP+ADM Waivers",(SUMIF('C Report'!$A$200:$A$299,'C Report Grouper'!$D90,'C Report'!G$200:G$299)+SUMIF('C Report'!$A$400:$A$496,'C Report Grouper'!$D90,'C Report'!G$400:G$496)),SUMIF('C Report'!$A$200:$A$299,'C Report Grouper'!$D90,'C Report'!G$200:G$299))</f>
        <v>0</v>
      </c>
      <c r="J90" s="104">
        <f>IF($D$4="MAP+ADM Waivers",(SUMIF('C Report'!$A$200:$A$299,'C Report Grouper'!$D90,'C Report'!H$200:H$299)+SUMIF('C Report'!$A$400:$A$496,'C Report Grouper'!$D90,'C Report'!H$400:H$496)),SUMIF('C Report'!$A$200:$A$299,'C Report Grouper'!$D90,'C Report'!H$200:H$299))</f>
        <v>0</v>
      </c>
      <c r="K90" s="104">
        <f>IF($D$4="MAP+ADM Waivers",(SUMIF('C Report'!$A$200:$A$299,'C Report Grouper'!$D90,'C Report'!I$200:I$299)+SUMIF('C Report'!$A$400:$A$496,'C Report Grouper'!$D90,'C Report'!I$400:I$496)),SUMIF('C Report'!$A$200:$A$299,'C Report Grouper'!$D90,'C Report'!I$200:I$299))</f>
        <v>0</v>
      </c>
      <c r="L90" s="104">
        <f>IF($D$4="MAP+ADM Waivers",(SUMIF('C Report'!$A$200:$A$299,'C Report Grouper'!$D90,'C Report'!J$200:J$299)+SUMIF('C Report'!$A$400:$A$496,'C Report Grouper'!$D90,'C Report'!J$400:J$496)),SUMIF('C Report'!$A$200:$A$299,'C Report Grouper'!$D90,'C Report'!J$200:J$299))</f>
        <v>0</v>
      </c>
      <c r="M90" s="104">
        <f>IF($D$4="MAP+ADM Waivers",(SUMIF('C Report'!$A$200:$A$299,'C Report Grouper'!$D90,'C Report'!K$200:K$299)+SUMIF('C Report'!$A$400:$A$496,'C Report Grouper'!$D90,'C Report'!K$400:K$496)),SUMIF('C Report'!$A$200:$A$299,'C Report Grouper'!$D90,'C Report'!K$200:K$299))</f>
        <v>0</v>
      </c>
      <c r="N90" s="104">
        <f>IF($D$4="MAP+ADM Waivers",(SUMIF('C Report'!$A$200:$A$299,'C Report Grouper'!$D90,'C Report'!L$200:L$299)+SUMIF('C Report'!$A$400:$A$496,'C Report Grouper'!$D90,'C Report'!L$400:L$496)),SUMIF('C Report'!$A$200:$A$299,'C Report Grouper'!$D90,'C Report'!L$200:L$299))</f>
        <v>0</v>
      </c>
      <c r="O90" s="104">
        <f>IF($D$4="MAP+ADM Waivers",(SUMIF('C Report'!$A$200:$A$299,'C Report Grouper'!$D90,'C Report'!M$200:M$299)+SUMIF('C Report'!$A$400:$A$496,'C Report Grouper'!$D90,'C Report'!M$400:M$496)),SUMIF('C Report'!$A$200:$A$299,'C Report Grouper'!$D90,'C Report'!M$200:M$299))</f>
        <v>0</v>
      </c>
      <c r="P90" s="104">
        <f>IF($D$4="MAP+ADM Waivers",(SUMIF('C Report'!$A$200:$A$299,'C Report Grouper'!$D90,'C Report'!N$200:N$299)+SUMIF('C Report'!$A$400:$A$496,'C Report Grouper'!$D90,'C Report'!N$400:N$496)),SUMIF('C Report'!$A$200:$A$299,'C Report Grouper'!$D90,'C Report'!N$200:N$299))</f>
        <v>0</v>
      </c>
      <c r="Q90" s="104">
        <f>IF($D$4="MAP+ADM Waivers",(SUMIF('C Report'!$A$200:$A$299,'C Report Grouper'!$D90,'C Report'!O$200:O$299)+SUMIF('C Report'!$A$400:$A$496,'C Report Grouper'!$D90,'C Report'!O$400:O$496)),SUMIF('C Report'!$A$200:$A$299,'C Report Grouper'!$D90,'C Report'!O$200:O$299))</f>
        <v>0</v>
      </c>
      <c r="R90" s="104">
        <f>IF($D$4="MAP+ADM Waivers",(SUMIF('C Report'!$A$200:$A$299,'C Report Grouper'!$D90,'C Report'!P$200:P$299)+SUMIF('C Report'!$A$400:$A$496,'C Report Grouper'!$D90,'C Report'!P$400:P$496)),SUMIF('C Report'!$A$200:$A$299,'C Report Grouper'!$D90,'C Report'!P$200:P$299))</f>
        <v>0</v>
      </c>
      <c r="S90" s="104">
        <f>IF($D$4="MAP+ADM Waivers",(SUMIF('C Report'!$A$200:$A$299,'C Report Grouper'!$D90,'C Report'!Q$200:Q$299)+SUMIF('C Report'!$A$400:$A$496,'C Report Grouper'!$D90,'C Report'!Q$400:Q$496)),SUMIF('C Report'!$A$200:$A$299,'C Report Grouper'!$D90,'C Report'!Q$200:Q$299))</f>
        <v>0</v>
      </c>
      <c r="T90" s="104">
        <f>IF($D$4="MAP+ADM Waivers",(SUMIF('C Report'!$A$200:$A$299,'C Report Grouper'!$D90,'C Report'!R$200:R$299)+SUMIF('C Report'!$A$400:$A$496,'C Report Grouper'!$D90,'C Report'!R$400:R$496)),SUMIF('C Report'!$A$200:$A$299,'C Report Grouper'!$D90,'C Report'!R$200:R$299))</f>
        <v>0</v>
      </c>
      <c r="U90" s="104">
        <f>IF($D$4="MAP+ADM Waivers",(SUMIF('C Report'!$A$200:$A$299,'C Report Grouper'!$D90,'C Report'!S$200:S$299)+SUMIF('C Report'!$A$400:$A$496,'C Report Grouper'!$D90,'C Report'!S$400:S$496)),SUMIF('C Report'!$A$200:$A$299,'C Report Grouper'!$D90,'C Report'!S$200:S$299))</f>
        <v>0</v>
      </c>
      <c r="V90" s="104">
        <f>IF($D$4="MAP+ADM Waivers",(SUMIF('C Report'!$A$200:$A$299,'C Report Grouper'!$D90,'C Report'!T$200:T$299)+SUMIF('C Report'!$A$400:$A$496,'C Report Grouper'!$D90,'C Report'!T$400:T$496)),SUMIF('C Report'!$A$200:$A$299,'C Report Grouper'!$D90,'C Report'!T$200:T$299))</f>
        <v>0</v>
      </c>
      <c r="W90" s="104">
        <f>IF($D$4="MAP+ADM Waivers",(SUMIF('C Report'!$A$200:$A$299,'C Report Grouper'!$D90,'C Report'!U$200:U$299)+SUMIF('C Report'!$A$400:$A$496,'C Report Grouper'!$D90,'C Report'!U$400:U$496)),SUMIF('C Report'!$A$200:$A$299,'C Report Grouper'!$D90,'C Report'!U$200:U$299))</f>
        <v>0</v>
      </c>
      <c r="X90" s="104">
        <f>IF($D$4="MAP+ADM Waivers",(SUMIF('C Report'!$A$200:$A$299,'C Report Grouper'!$D90,'C Report'!V$200:V$299)+SUMIF('C Report'!$A$400:$A$496,'C Report Grouper'!$D90,'C Report'!V$400:V$496)),SUMIF('C Report'!$A$200:$A$299,'C Report Grouper'!$D90,'C Report'!V$200:V$299))</f>
        <v>0</v>
      </c>
      <c r="Y90" s="104">
        <f>IF($D$4="MAP+ADM Waivers",(SUMIF('C Report'!$A$200:$A$299,'C Report Grouper'!$D90,'C Report'!W$200:W$299)+SUMIF('C Report'!$A$400:$A$496,'C Report Grouper'!$D90,'C Report'!W$400:W$496)),SUMIF('C Report'!$A$200:$A$299,'C Report Grouper'!$D90,'C Report'!W$200:W$299))</f>
        <v>0</v>
      </c>
      <c r="Z90" s="104">
        <f>IF($D$4="MAP+ADM Waivers",(SUMIF('C Report'!$A$200:$A$299,'C Report Grouper'!$D90,'C Report'!X$200:X$299)+SUMIF('C Report'!$A$400:$A$496,'C Report Grouper'!$D90,'C Report'!X$400:X$496)),SUMIF('C Report'!$A$200:$A$299,'C Report Grouper'!$D90,'C Report'!X$200:X$299))</f>
        <v>0</v>
      </c>
      <c r="AA90" s="104">
        <f>IF($D$4="MAP+ADM Waivers",(SUMIF('C Report'!$A$200:$A$299,'C Report Grouper'!$D90,'C Report'!Y$200:Y$299)+SUMIF('C Report'!$A$400:$A$496,'C Report Grouper'!$D90,'C Report'!Y$400:Y$496)),SUMIF('C Report'!$A$200:$A$299,'C Report Grouper'!$D90,'C Report'!Y$200:Y$299))</f>
        <v>0</v>
      </c>
      <c r="AB90" s="104">
        <f>IF($D$4="MAP+ADM Waivers",(SUMIF('C Report'!$A$200:$A$299,'C Report Grouper'!$D90,'C Report'!Z$200:Z$299)+SUMIF('C Report'!$A$400:$A$496,'C Report Grouper'!$D90,'C Report'!Z$400:Z$496)),SUMIF('C Report'!$A$200:$A$299,'C Report Grouper'!$D90,'C Report'!Z$200:Z$299))</f>
        <v>0</v>
      </c>
      <c r="AC90" s="104">
        <f>IF($D$4="MAP+ADM Waivers",(SUMIF('C Report'!$A$200:$A$299,'C Report Grouper'!$D90,'C Report'!AA$200:AA$299)+SUMIF('C Report'!$A$400:$A$496,'C Report Grouper'!$D90,'C Report'!AA$400:AA$496)),SUMIF('C Report'!$A$200:$A$299,'C Report Grouper'!$D90,'C Report'!AA$200:AA$299))</f>
        <v>0</v>
      </c>
      <c r="AD90" s="104">
        <f>IF($D$4="MAP+ADM Waivers",(SUMIF('C Report'!$A$200:$A$299,'C Report Grouper'!$D90,'C Report'!AB$200:AB$299)+SUMIF('C Report'!$A$400:$A$496,'C Report Grouper'!$D90,'C Report'!AB$400:AB$496)),SUMIF('C Report'!$A$200:$A$299,'C Report Grouper'!$D90,'C Report'!AB$200:AB$299))</f>
        <v>0</v>
      </c>
      <c r="AE90" s="104">
        <f>IF($D$4="MAP+ADM Waivers",(SUMIF('C Report'!$A$200:$A$299,'C Report Grouper'!$D90,'C Report'!AC$200:AC$299)+SUMIF('C Report'!$A$400:$A$496,'C Report Grouper'!$D90,'C Report'!AC$400:AC$496)),SUMIF('C Report'!$A$200:$A$299,'C Report Grouper'!$D90,'C Report'!AC$200:AC$299))</f>
        <v>0</v>
      </c>
      <c r="AF90" s="104">
        <f>IF($D$4="MAP+ADM Waivers",(SUMIF('C Report'!$A$200:$A$299,'C Report Grouper'!$D90,'C Report'!AD$200:AD$299)+SUMIF('C Report'!$A$400:$A$496,'C Report Grouper'!$D90,'C Report'!AD$400:AD$496)),SUMIF('C Report'!$A$200:$A$299,'C Report Grouper'!$D90,'C Report'!AD$200:AD$299))</f>
        <v>0</v>
      </c>
      <c r="AG90" s="104">
        <f>IF($D$4="MAP+ADM Waivers",(SUMIF('C Report'!$A$200:$A$299,'C Report Grouper'!$D90,'C Report'!AE$200:AE$299)+SUMIF('C Report'!$A$400:$A$496,'C Report Grouper'!$D90,'C Report'!AE$400:AE$496)),SUMIF('C Report'!$A$200:$A$299,'C Report Grouper'!$D90,'C Report'!AE$200:AE$299))</f>
        <v>0</v>
      </c>
      <c r="AH90" s="105">
        <f>IF($D$4="MAP+ADM Waivers",(SUMIF('C Report'!$A$200:$A$299,'C Report Grouper'!$D90,'C Report'!AF$200:AF$299)+SUMIF('C Report'!$A$400:$A$496,'C Report Grouper'!$D90,'C Report'!AF$400:AF$496)),SUMIF('C Report'!$A$200:$A$299,'C Report Grouper'!$D90,'C Report'!AF$200:AF$299))</f>
        <v>0</v>
      </c>
    </row>
    <row r="91" spans="2:34" hidden="1" x14ac:dyDescent="0.2">
      <c r="B91" s="22" t="str">
        <f>IFERROR(VLOOKUP(C91,'MEG Def'!$A$52:$B$55,2),"")</f>
        <v/>
      </c>
      <c r="C91" s="58"/>
      <c r="D91" s="299"/>
      <c r="E91" s="103">
        <f>IF($D$4="MAP+ADM Waivers",(SUMIF('C Report'!$A$200:$A$299,'C Report Grouper'!$D91,'C Report'!C$200:C$299)+SUMIF('C Report'!$A$400:$A$496,'C Report Grouper'!$D91,'C Report'!C$400:C$496)),SUMIF('C Report'!$A$200:$A$299,'C Report Grouper'!$D91,'C Report'!C$200:C$299))</f>
        <v>0</v>
      </c>
      <c r="F91" s="104">
        <f>IF($D$4="MAP+ADM Waivers",(SUMIF('C Report'!$A$200:$A$299,'C Report Grouper'!$D91,'C Report'!D$200:D$299)+SUMIF('C Report'!$A$400:$A$496,'C Report Grouper'!$D91,'C Report'!D$400:D$496)),SUMIF('C Report'!$A$200:$A$299,'C Report Grouper'!$D91,'C Report'!D$200:D$299))</f>
        <v>0</v>
      </c>
      <c r="G91" s="104">
        <f>IF($D$4="MAP+ADM Waivers",(SUMIF('C Report'!$A$200:$A$299,'C Report Grouper'!$D91,'C Report'!E$200:E$299)+SUMIF('C Report'!$A$400:$A$496,'C Report Grouper'!$D91,'C Report'!E$400:E$496)),SUMIF('C Report'!$A$200:$A$299,'C Report Grouper'!$D91,'C Report'!E$200:E$299))</f>
        <v>0</v>
      </c>
      <c r="H91" s="104">
        <f>IF($D$4="MAP+ADM Waivers",(SUMIF('C Report'!$A$200:$A$299,'C Report Grouper'!$D91,'C Report'!F$200:F$299)+SUMIF('C Report'!$A$400:$A$496,'C Report Grouper'!$D91,'C Report'!F$400:F$496)),SUMIF('C Report'!$A$200:$A$299,'C Report Grouper'!$D91,'C Report'!F$200:F$299))</f>
        <v>0</v>
      </c>
      <c r="I91" s="104">
        <f>IF($D$4="MAP+ADM Waivers",(SUMIF('C Report'!$A$200:$A$299,'C Report Grouper'!$D91,'C Report'!G$200:G$299)+SUMIF('C Report'!$A$400:$A$496,'C Report Grouper'!$D91,'C Report'!G$400:G$496)),SUMIF('C Report'!$A$200:$A$299,'C Report Grouper'!$D91,'C Report'!G$200:G$299))</f>
        <v>0</v>
      </c>
      <c r="J91" s="104">
        <f>IF($D$4="MAP+ADM Waivers",(SUMIF('C Report'!$A$200:$A$299,'C Report Grouper'!$D91,'C Report'!H$200:H$299)+SUMIF('C Report'!$A$400:$A$496,'C Report Grouper'!$D91,'C Report'!H$400:H$496)),SUMIF('C Report'!$A$200:$A$299,'C Report Grouper'!$D91,'C Report'!H$200:H$299))</f>
        <v>0</v>
      </c>
      <c r="K91" s="104">
        <f>IF($D$4="MAP+ADM Waivers",(SUMIF('C Report'!$A$200:$A$299,'C Report Grouper'!$D91,'C Report'!I$200:I$299)+SUMIF('C Report'!$A$400:$A$496,'C Report Grouper'!$D91,'C Report'!I$400:I$496)),SUMIF('C Report'!$A$200:$A$299,'C Report Grouper'!$D91,'C Report'!I$200:I$299))</f>
        <v>0</v>
      </c>
      <c r="L91" s="104">
        <f>IF($D$4="MAP+ADM Waivers",(SUMIF('C Report'!$A$200:$A$299,'C Report Grouper'!$D91,'C Report'!J$200:J$299)+SUMIF('C Report'!$A$400:$A$496,'C Report Grouper'!$D91,'C Report'!J$400:J$496)),SUMIF('C Report'!$A$200:$A$299,'C Report Grouper'!$D91,'C Report'!J$200:J$299))</f>
        <v>0</v>
      </c>
      <c r="M91" s="104">
        <f>IF($D$4="MAP+ADM Waivers",(SUMIF('C Report'!$A$200:$A$299,'C Report Grouper'!$D91,'C Report'!K$200:K$299)+SUMIF('C Report'!$A$400:$A$496,'C Report Grouper'!$D91,'C Report'!K$400:K$496)),SUMIF('C Report'!$A$200:$A$299,'C Report Grouper'!$D91,'C Report'!K$200:K$299))</f>
        <v>0</v>
      </c>
      <c r="N91" s="104">
        <f>IF($D$4="MAP+ADM Waivers",(SUMIF('C Report'!$A$200:$A$299,'C Report Grouper'!$D91,'C Report'!L$200:L$299)+SUMIF('C Report'!$A$400:$A$496,'C Report Grouper'!$D91,'C Report'!L$400:L$496)),SUMIF('C Report'!$A$200:$A$299,'C Report Grouper'!$D91,'C Report'!L$200:L$299))</f>
        <v>0</v>
      </c>
      <c r="O91" s="104">
        <f>IF($D$4="MAP+ADM Waivers",(SUMIF('C Report'!$A$200:$A$299,'C Report Grouper'!$D91,'C Report'!M$200:M$299)+SUMIF('C Report'!$A$400:$A$496,'C Report Grouper'!$D91,'C Report'!M$400:M$496)),SUMIF('C Report'!$A$200:$A$299,'C Report Grouper'!$D91,'C Report'!M$200:M$299))</f>
        <v>0</v>
      </c>
      <c r="P91" s="104">
        <f>IF($D$4="MAP+ADM Waivers",(SUMIF('C Report'!$A$200:$A$299,'C Report Grouper'!$D91,'C Report'!N$200:N$299)+SUMIF('C Report'!$A$400:$A$496,'C Report Grouper'!$D91,'C Report'!N$400:N$496)),SUMIF('C Report'!$A$200:$A$299,'C Report Grouper'!$D91,'C Report'!N$200:N$299))</f>
        <v>0</v>
      </c>
      <c r="Q91" s="104">
        <f>IF($D$4="MAP+ADM Waivers",(SUMIF('C Report'!$A$200:$A$299,'C Report Grouper'!$D91,'C Report'!O$200:O$299)+SUMIF('C Report'!$A$400:$A$496,'C Report Grouper'!$D91,'C Report'!O$400:O$496)),SUMIF('C Report'!$A$200:$A$299,'C Report Grouper'!$D91,'C Report'!O$200:O$299))</f>
        <v>0</v>
      </c>
      <c r="R91" s="104">
        <f>IF($D$4="MAP+ADM Waivers",(SUMIF('C Report'!$A$200:$A$299,'C Report Grouper'!$D91,'C Report'!P$200:P$299)+SUMIF('C Report'!$A$400:$A$496,'C Report Grouper'!$D91,'C Report'!P$400:P$496)),SUMIF('C Report'!$A$200:$A$299,'C Report Grouper'!$D91,'C Report'!P$200:P$299))</f>
        <v>0</v>
      </c>
      <c r="S91" s="104">
        <f>IF($D$4="MAP+ADM Waivers",(SUMIF('C Report'!$A$200:$A$299,'C Report Grouper'!$D91,'C Report'!Q$200:Q$299)+SUMIF('C Report'!$A$400:$A$496,'C Report Grouper'!$D91,'C Report'!Q$400:Q$496)),SUMIF('C Report'!$A$200:$A$299,'C Report Grouper'!$D91,'C Report'!Q$200:Q$299))</f>
        <v>0</v>
      </c>
      <c r="T91" s="104">
        <f>IF($D$4="MAP+ADM Waivers",(SUMIF('C Report'!$A$200:$A$299,'C Report Grouper'!$D91,'C Report'!R$200:R$299)+SUMIF('C Report'!$A$400:$A$496,'C Report Grouper'!$D91,'C Report'!R$400:R$496)),SUMIF('C Report'!$A$200:$A$299,'C Report Grouper'!$D91,'C Report'!R$200:R$299))</f>
        <v>0</v>
      </c>
      <c r="U91" s="104">
        <f>IF($D$4="MAP+ADM Waivers",(SUMIF('C Report'!$A$200:$A$299,'C Report Grouper'!$D91,'C Report'!S$200:S$299)+SUMIF('C Report'!$A$400:$A$496,'C Report Grouper'!$D91,'C Report'!S$400:S$496)),SUMIF('C Report'!$A$200:$A$299,'C Report Grouper'!$D91,'C Report'!S$200:S$299))</f>
        <v>0</v>
      </c>
      <c r="V91" s="104">
        <f>IF($D$4="MAP+ADM Waivers",(SUMIF('C Report'!$A$200:$A$299,'C Report Grouper'!$D91,'C Report'!T$200:T$299)+SUMIF('C Report'!$A$400:$A$496,'C Report Grouper'!$D91,'C Report'!T$400:T$496)),SUMIF('C Report'!$A$200:$A$299,'C Report Grouper'!$D91,'C Report'!T$200:T$299))</f>
        <v>0</v>
      </c>
      <c r="W91" s="104">
        <f>IF($D$4="MAP+ADM Waivers",(SUMIF('C Report'!$A$200:$A$299,'C Report Grouper'!$D91,'C Report'!U$200:U$299)+SUMIF('C Report'!$A$400:$A$496,'C Report Grouper'!$D91,'C Report'!U$400:U$496)),SUMIF('C Report'!$A$200:$A$299,'C Report Grouper'!$D91,'C Report'!U$200:U$299))</f>
        <v>0</v>
      </c>
      <c r="X91" s="104">
        <f>IF($D$4="MAP+ADM Waivers",(SUMIF('C Report'!$A$200:$A$299,'C Report Grouper'!$D91,'C Report'!V$200:V$299)+SUMIF('C Report'!$A$400:$A$496,'C Report Grouper'!$D91,'C Report'!V$400:V$496)),SUMIF('C Report'!$A$200:$A$299,'C Report Grouper'!$D91,'C Report'!V$200:V$299))</f>
        <v>0</v>
      </c>
      <c r="Y91" s="104">
        <f>IF($D$4="MAP+ADM Waivers",(SUMIF('C Report'!$A$200:$A$299,'C Report Grouper'!$D91,'C Report'!W$200:W$299)+SUMIF('C Report'!$A$400:$A$496,'C Report Grouper'!$D91,'C Report'!W$400:W$496)),SUMIF('C Report'!$A$200:$A$299,'C Report Grouper'!$D91,'C Report'!W$200:W$299))</f>
        <v>0</v>
      </c>
      <c r="Z91" s="104">
        <f>IF($D$4="MAP+ADM Waivers",(SUMIF('C Report'!$A$200:$A$299,'C Report Grouper'!$D91,'C Report'!X$200:X$299)+SUMIF('C Report'!$A$400:$A$496,'C Report Grouper'!$D91,'C Report'!X$400:X$496)),SUMIF('C Report'!$A$200:$A$299,'C Report Grouper'!$D91,'C Report'!X$200:X$299))</f>
        <v>0</v>
      </c>
      <c r="AA91" s="104">
        <f>IF($D$4="MAP+ADM Waivers",(SUMIF('C Report'!$A$200:$A$299,'C Report Grouper'!$D91,'C Report'!Y$200:Y$299)+SUMIF('C Report'!$A$400:$A$496,'C Report Grouper'!$D91,'C Report'!Y$400:Y$496)),SUMIF('C Report'!$A$200:$A$299,'C Report Grouper'!$D91,'C Report'!Y$200:Y$299))</f>
        <v>0</v>
      </c>
      <c r="AB91" s="104">
        <f>IF($D$4="MAP+ADM Waivers",(SUMIF('C Report'!$A$200:$A$299,'C Report Grouper'!$D91,'C Report'!Z$200:Z$299)+SUMIF('C Report'!$A$400:$A$496,'C Report Grouper'!$D91,'C Report'!Z$400:Z$496)),SUMIF('C Report'!$A$200:$A$299,'C Report Grouper'!$D91,'C Report'!Z$200:Z$299))</f>
        <v>0</v>
      </c>
      <c r="AC91" s="104">
        <f>IF($D$4="MAP+ADM Waivers",(SUMIF('C Report'!$A$200:$A$299,'C Report Grouper'!$D91,'C Report'!AA$200:AA$299)+SUMIF('C Report'!$A$400:$A$496,'C Report Grouper'!$D91,'C Report'!AA$400:AA$496)),SUMIF('C Report'!$A$200:$A$299,'C Report Grouper'!$D91,'C Report'!AA$200:AA$299))</f>
        <v>0</v>
      </c>
      <c r="AD91" s="104">
        <f>IF($D$4="MAP+ADM Waivers",(SUMIF('C Report'!$A$200:$A$299,'C Report Grouper'!$D91,'C Report'!AB$200:AB$299)+SUMIF('C Report'!$A$400:$A$496,'C Report Grouper'!$D91,'C Report'!AB$400:AB$496)),SUMIF('C Report'!$A$200:$A$299,'C Report Grouper'!$D91,'C Report'!AB$200:AB$299))</f>
        <v>0</v>
      </c>
      <c r="AE91" s="104">
        <f>IF($D$4="MAP+ADM Waivers",(SUMIF('C Report'!$A$200:$A$299,'C Report Grouper'!$D91,'C Report'!AC$200:AC$299)+SUMIF('C Report'!$A$400:$A$496,'C Report Grouper'!$D91,'C Report'!AC$400:AC$496)),SUMIF('C Report'!$A$200:$A$299,'C Report Grouper'!$D91,'C Report'!AC$200:AC$299))</f>
        <v>0</v>
      </c>
      <c r="AF91" s="104">
        <f>IF($D$4="MAP+ADM Waivers",(SUMIF('C Report'!$A$200:$A$299,'C Report Grouper'!$D91,'C Report'!AD$200:AD$299)+SUMIF('C Report'!$A$400:$A$496,'C Report Grouper'!$D91,'C Report'!AD$400:AD$496)),SUMIF('C Report'!$A$200:$A$299,'C Report Grouper'!$D91,'C Report'!AD$200:AD$299))</f>
        <v>0</v>
      </c>
      <c r="AG91" s="104">
        <f>IF($D$4="MAP+ADM Waivers",(SUMIF('C Report'!$A$200:$A$299,'C Report Grouper'!$D91,'C Report'!AE$200:AE$299)+SUMIF('C Report'!$A$400:$A$496,'C Report Grouper'!$D91,'C Report'!AE$400:AE$496)),SUMIF('C Report'!$A$200:$A$299,'C Report Grouper'!$D91,'C Report'!AE$200:AE$299))</f>
        <v>0</v>
      </c>
      <c r="AH91" s="105">
        <f>IF($D$4="MAP+ADM Waivers",(SUMIF('C Report'!$A$200:$A$299,'C Report Grouper'!$D91,'C Report'!AF$200:AF$299)+SUMIF('C Report'!$A$400:$A$496,'C Report Grouper'!$D91,'C Report'!AF$400:AF$496)),SUMIF('C Report'!$A$200:$A$299,'C Report Grouper'!$D91,'C Report'!AF$200:AF$299))</f>
        <v>0</v>
      </c>
    </row>
    <row r="92" spans="2:34" hidden="1" x14ac:dyDescent="0.2">
      <c r="B92" s="22"/>
      <c r="C92" s="58"/>
      <c r="D92" s="299"/>
      <c r="E92" s="103">
        <f>IF($D$4="MAP+ADM Waivers",(SUMIF('C Report'!$A$200:$A$299,'C Report Grouper'!$D92,'C Report'!C$200:C$299)+SUMIF('C Report'!$A$400:$A$496,'C Report Grouper'!$D92,'C Report'!C$400:C$496)),SUMIF('C Report'!$A$200:$A$299,'C Report Grouper'!$D92,'C Report'!C$200:C$299))</f>
        <v>0</v>
      </c>
      <c r="F92" s="104">
        <f>IF($D$4="MAP+ADM Waivers",(SUMIF('C Report'!$A$200:$A$299,'C Report Grouper'!$D92,'C Report'!D$200:D$299)+SUMIF('C Report'!$A$400:$A$496,'C Report Grouper'!$D92,'C Report'!D$400:D$496)),SUMIF('C Report'!$A$200:$A$299,'C Report Grouper'!$D92,'C Report'!D$200:D$299))</f>
        <v>0</v>
      </c>
      <c r="G92" s="104">
        <f>IF($D$4="MAP+ADM Waivers",(SUMIF('C Report'!$A$200:$A$299,'C Report Grouper'!$D92,'C Report'!E$200:E$299)+SUMIF('C Report'!$A$400:$A$496,'C Report Grouper'!$D92,'C Report'!E$400:E$496)),SUMIF('C Report'!$A$200:$A$299,'C Report Grouper'!$D92,'C Report'!E$200:E$299))</f>
        <v>0</v>
      </c>
      <c r="H92" s="104">
        <f>IF($D$4="MAP+ADM Waivers",(SUMIF('C Report'!$A$200:$A$299,'C Report Grouper'!$D92,'C Report'!F$200:F$299)+SUMIF('C Report'!$A$400:$A$496,'C Report Grouper'!$D92,'C Report'!F$400:F$496)),SUMIF('C Report'!$A$200:$A$299,'C Report Grouper'!$D92,'C Report'!F$200:F$299))</f>
        <v>0</v>
      </c>
      <c r="I92" s="104">
        <f>IF($D$4="MAP+ADM Waivers",(SUMIF('C Report'!$A$200:$A$299,'C Report Grouper'!$D92,'C Report'!G$200:G$299)+SUMIF('C Report'!$A$400:$A$496,'C Report Grouper'!$D92,'C Report'!G$400:G$496)),SUMIF('C Report'!$A$200:$A$299,'C Report Grouper'!$D92,'C Report'!G$200:G$299))</f>
        <v>0</v>
      </c>
      <c r="J92" s="104">
        <f>IF($D$4="MAP+ADM Waivers",(SUMIF('C Report'!$A$200:$A$299,'C Report Grouper'!$D92,'C Report'!H$200:H$299)+SUMIF('C Report'!$A$400:$A$496,'C Report Grouper'!$D92,'C Report'!H$400:H$496)),SUMIF('C Report'!$A$200:$A$299,'C Report Grouper'!$D92,'C Report'!H$200:H$299))</f>
        <v>0</v>
      </c>
      <c r="K92" s="104">
        <f>IF($D$4="MAP+ADM Waivers",(SUMIF('C Report'!$A$200:$A$299,'C Report Grouper'!$D92,'C Report'!I$200:I$299)+SUMIF('C Report'!$A$400:$A$496,'C Report Grouper'!$D92,'C Report'!I$400:I$496)),SUMIF('C Report'!$A$200:$A$299,'C Report Grouper'!$D92,'C Report'!I$200:I$299))</f>
        <v>0</v>
      </c>
      <c r="L92" s="104">
        <f>IF($D$4="MAP+ADM Waivers",(SUMIF('C Report'!$A$200:$A$299,'C Report Grouper'!$D92,'C Report'!J$200:J$299)+SUMIF('C Report'!$A$400:$A$496,'C Report Grouper'!$D92,'C Report'!J$400:J$496)),SUMIF('C Report'!$A$200:$A$299,'C Report Grouper'!$D92,'C Report'!J$200:J$299))</f>
        <v>0</v>
      </c>
      <c r="M92" s="104">
        <f>IF($D$4="MAP+ADM Waivers",(SUMIF('C Report'!$A$200:$A$299,'C Report Grouper'!$D92,'C Report'!K$200:K$299)+SUMIF('C Report'!$A$400:$A$496,'C Report Grouper'!$D92,'C Report'!K$400:K$496)),SUMIF('C Report'!$A$200:$A$299,'C Report Grouper'!$D92,'C Report'!K$200:K$299))</f>
        <v>0</v>
      </c>
      <c r="N92" s="104">
        <f>IF($D$4="MAP+ADM Waivers",(SUMIF('C Report'!$A$200:$A$299,'C Report Grouper'!$D92,'C Report'!L$200:L$299)+SUMIF('C Report'!$A$400:$A$496,'C Report Grouper'!$D92,'C Report'!L$400:L$496)),SUMIF('C Report'!$A$200:$A$299,'C Report Grouper'!$D92,'C Report'!L$200:L$299))</f>
        <v>0</v>
      </c>
      <c r="O92" s="104">
        <f>IF($D$4="MAP+ADM Waivers",(SUMIF('C Report'!$A$200:$A$299,'C Report Grouper'!$D92,'C Report'!M$200:M$299)+SUMIF('C Report'!$A$400:$A$496,'C Report Grouper'!$D92,'C Report'!M$400:M$496)),SUMIF('C Report'!$A$200:$A$299,'C Report Grouper'!$D92,'C Report'!M$200:M$299))</f>
        <v>0</v>
      </c>
      <c r="P92" s="104">
        <f>IF($D$4="MAP+ADM Waivers",(SUMIF('C Report'!$A$200:$A$299,'C Report Grouper'!$D92,'C Report'!N$200:N$299)+SUMIF('C Report'!$A$400:$A$496,'C Report Grouper'!$D92,'C Report'!N$400:N$496)),SUMIF('C Report'!$A$200:$A$299,'C Report Grouper'!$D92,'C Report'!N$200:N$299))</f>
        <v>0</v>
      </c>
      <c r="Q92" s="104">
        <f>IF($D$4="MAP+ADM Waivers",(SUMIF('C Report'!$A$200:$A$299,'C Report Grouper'!$D92,'C Report'!O$200:O$299)+SUMIF('C Report'!$A$400:$A$496,'C Report Grouper'!$D92,'C Report'!O$400:O$496)),SUMIF('C Report'!$A$200:$A$299,'C Report Grouper'!$D92,'C Report'!O$200:O$299))</f>
        <v>0</v>
      </c>
      <c r="R92" s="104">
        <f>IF($D$4="MAP+ADM Waivers",(SUMIF('C Report'!$A$200:$A$299,'C Report Grouper'!$D92,'C Report'!P$200:P$299)+SUMIF('C Report'!$A$400:$A$496,'C Report Grouper'!$D92,'C Report'!P$400:P$496)),SUMIF('C Report'!$A$200:$A$299,'C Report Grouper'!$D92,'C Report'!P$200:P$299))</f>
        <v>0</v>
      </c>
      <c r="S92" s="104">
        <f>IF($D$4="MAP+ADM Waivers",(SUMIF('C Report'!$A$200:$A$299,'C Report Grouper'!$D92,'C Report'!Q$200:Q$299)+SUMIF('C Report'!$A$400:$A$496,'C Report Grouper'!$D92,'C Report'!Q$400:Q$496)),SUMIF('C Report'!$A$200:$A$299,'C Report Grouper'!$D92,'C Report'!Q$200:Q$299))</f>
        <v>0</v>
      </c>
      <c r="T92" s="104">
        <f>IF($D$4="MAP+ADM Waivers",(SUMIF('C Report'!$A$200:$A$299,'C Report Grouper'!$D92,'C Report'!R$200:R$299)+SUMIF('C Report'!$A$400:$A$496,'C Report Grouper'!$D92,'C Report'!R$400:R$496)),SUMIF('C Report'!$A$200:$A$299,'C Report Grouper'!$D92,'C Report'!R$200:R$299))</f>
        <v>0</v>
      </c>
      <c r="U92" s="104">
        <f>IF($D$4="MAP+ADM Waivers",(SUMIF('C Report'!$A$200:$A$299,'C Report Grouper'!$D92,'C Report'!S$200:S$299)+SUMIF('C Report'!$A$400:$A$496,'C Report Grouper'!$D92,'C Report'!S$400:S$496)),SUMIF('C Report'!$A$200:$A$299,'C Report Grouper'!$D92,'C Report'!S$200:S$299))</f>
        <v>0</v>
      </c>
      <c r="V92" s="104">
        <f>IF($D$4="MAP+ADM Waivers",(SUMIF('C Report'!$A$200:$A$299,'C Report Grouper'!$D92,'C Report'!T$200:T$299)+SUMIF('C Report'!$A$400:$A$496,'C Report Grouper'!$D92,'C Report'!T$400:T$496)),SUMIF('C Report'!$A$200:$A$299,'C Report Grouper'!$D92,'C Report'!T$200:T$299))</f>
        <v>0</v>
      </c>
      <c r="W92" s="104">
        <f>IF($D$4="MAP+ADM Waivers",(SUMIF('C Report'!$A$200:$A$299,'C Report Grouper'!$D92,'C Report'!U$200:U$299)+SUMIF('C Report'!$A$400:$A$496,'C Report Grouper'!$D92,'C Report'!U$400:U$496)),SUMIF('C Report'!$A$200:$A$299,'C Report Grouper'!$D92,'C Report'!U$200:U$299))</f>
        <v>0</v>
      </c>
      <c r="X92" s="104">
        <f>IF($D$4="MAP+ADM Waivers",(SUMIF('C Report'!$A$200:$A$299,'C Report Grouper'!$D92,'C Report'!V$200:V$299)+SUMIF('C Report'!$A$400:$A$496,'C Report Grouper'!$D92,'C Report'!V$400:V$496)),SUMIF('C Report'!$A$200:$A$299,'C Report Grouper'!$D92,'C Report'!V$200:V$299))</f>
        <v>0</v>
      </c>
      <c r="Y92" s="104">
        <f>IF($D$4="MAP+ADM Waivers",(SUMIF('C Report'!$A$200:$A$299,'C Report Grouper'!$D92,'C Report'!W$200:W$299)+SUMIF('C Report'!$A$400:$A$496,'C Report Grouper'!$D92,'C Report'!W$400:W$496)),SUMIF('C Report'!$A$200:$A$299,'C Report Grouper'!$D92,'C Report'!W$200:W$299))</f>
        <v>0</v>
      </c>
      <c r="Z92" s="104">
        <f>IF($D$4="MAP+ADM Waivers",(SUMIF('C Report'!$A$200:$A$299,'C Report Grouper'!$D92,'C Report'!X$200:X$299)+SUMIF('C Report'!$A$400:$A$496,'C Report Grouper'!$D92,'C Report'!X$400:X$496)),SUMIF('C Report'!$A$200:$A$299,'C Report Grouper'!$D92,'C Report'!X$200:X$299))</f>
        <v>0</v>
      </c>
      <c r="AA92" s="104">
        <f>IF($D$4="MAP+ADM Waivers",(SUMIF('C Report'!$A$200:$A$299,'C Report Grouper'!$D92,'C Report'!Y$200:Y$299)+SUMIF('C Report'!$A$400:$A$496,'C Report Grouper'!$D92,'C Report'!Y$400:Y$496)),SUMIF('C Report'!$A$200:$A$299,'C Report Grouper'!$D92,'C Report'!Y$200:Y$299))</f>
        <v>0</v>
      </c>
      <c r="AB92" s="104">
        <f>IF($D$4="MAP+ADM Waivers",(SUMIF('C Report'!$A$200:$A$299,'C Report Grouper'!$D92,'C Report'!Z$200:Z$299)+SUMIF('C Report'!$A$400:$A$496,'C Report Grouper'!$D92,'C Report'!Z$400:Z$496)),SUMIF('C Report'!$A$200:$A$299,'C Report Grouper'!$D92,'C Report'!Z$200:Z$299))</f>
        <v>0</v>
      </c>
      <c r="AC92" s="104">
        <f>IF($D$4="MAP+ADM Waivers",(SUMIF('C Report'!$A$200:$A$299,'C Report Grouper'!$D92,'C Report'!AA$200:AA$299)+SUMIF('C Report'!$A$400:$A$496,'C Report Grouper'!$D92,'C Report'!AA$400:AA$496)),SUMIF('C Report'!$A$200:$A$299,'C Report Grouper'!$D92,'C Report'!AA$200:AA$299))</f>
        <v>0</v>
      </c>
      <c r="AD92" s="104">
        <f>IF($D$4="MAP+ADM Waivers",(SUMIF('C Report'!$A$200:$A$299,'C Report Grouper'!$D92,'C Report'!AB$200:AB$299)+SUMIF('C Report'!$A$400:$A$496,'C Report Grouper'!$D92,'C Report'!AB$400:AB$496)),SUMIF('C Report'!$A$200:$A$299,'C Report Grouper'!$D92,'C Report'!AB$200:AB$299))</f>
        <v>0</v>
      </c>
      <c r="AE92" s="104">
        <f>IF($D$4="MAP+ADM Waivers",(SUMIF('C Report'!$A$200:$A$299,'C Report Grouper'!$D92,'C Report'!AC$200:AC$299)+SUMIF('C Report'!$A$400:$A$496,'C Report Grouper'!$D92,'C Report'!AC$400:AC$496)),SUMIF('C Report'!$A$200:$A$299,'C Report Grouper'!$D92,'C Report'!AC$200:AC$299))</f>
        <v>0</v>
      </c>
      <c r="AF92" s="104">
        <f>IF($D$4="MAP+ADM Waivers",(SUMIF('C Report'!$A$200:$A$299,'C Report Grouper'!$D92,'C Report'!AD$200:AD$299)+SUMIF('C Report'!$A$400:$A$496,'C Report Grouper'!$D92,'C Report'!AD$400:AD$496)),SUMIF('C Report'!$A$200:$A$299,'C Report Grouper'!$D92,'C Report'!AD$200:AD$299))</f>
        <v>0</v>
      </c>
      <c r="AG92" s="104">
        <f>IF($D$4="MAP+ADM Waivers",(SUMIF('C Report'!$A$200:$A$299,'C Report Grouper'!$D92,'C Report'!AE$200:AE$299)+SUMIF('C Report'!$A$400:$A$496,'C Report Grouper'!$D92,'C Report'!AE$400:AE$496)),SUMIF('C Report'!$A$200:$A$299,'C Report Grouper'!$D92,'C Report'!AE$200:AE$299))</f>
        <v>0</v>
      </c>
      <c r="AH92" s="105">
        <f>IF($D$4="MAP+ADM Waivers",(SUMIF('C Report'!$A$200:$A$299,'C Report Grouper'!$D92,'C Report'!AF$200:AF$299)+SUMIF('C Report'!$A$400:$A$496,'C Report Grouper'!$D92,'C Report'!AF$400:AF$496)),SUMIF('C Report'!$A$200:$A$299,'C Report Grouper'!$D92,'C Report'!AF$200:AF$299))</f>
        <v>0</v>
      </c>
    </row>
    <row r="93" spans="2:34" hidden="1" x14ac:dyDescent="0.2">
      <c r="B93" s="6" t="s">
        <v>81</v>
      </c>
      <c r="C93" s="58"/>
      <c r="D93" s="299"/>
      <c r="E93" s="103">
        <f>IF($D$4="MAP+ADM Waivers",(SUMIF('C Report'!$A$200:$A$299,'C Report Grouper'!$D93,'C Report'!C$200:C$299)+SUMIF('C Report'!$A$400:$A$496,'C Report Grouper'!$D93,'C Report'!C$400:C$496)),SUMIF('C Report'!$A$200:$A$299,'C Report Grouper'!$D93,'C Report'!C$200:C$299))</f>
        <v>0</v>
      </c>
      <c r="F93" s="104">
        <f>IF($D$4="MAP+ADM Waivers",(SUMIF('C Report'!$A$200:$A$299,'C Report Grouper'!$D93,'C Report'!D$200:D$299)+SUMIF('C Report'!$A$400:$A$496,'C Report Grouper'!$D93,'C Report'!D$400:D$496)),SUMIF('C Report'!$A$200:$A$299,'C Report Grouper'!$D93,'C Report'!D$200:D$299))</f>
        <v>0</v>
      </c>
      <c r="G93" s="104">
        <f>IF($D$4="MAP+ADM Waivers",(SUMIF('C Report'!$A$200:$A$299,'C Report Grouper'!$D93,'C Report'!E$200:E$299)+SUMIF('C Report'!$A$400:$A$496,'C Report Grouper'!$D93,'C Report'!E$400:E$496)),SUMIF('C Report'!$A$200:$A$299,'C Report Grouper'!$D93,'C Report'!E$200:E$299))</f>
        <v>0</v>
      </c>
      <c r="H93" s="104">
        <f>IF($D$4="MAP+ADM Waivers",(SUMIF('C Report'!$A$200:$A$299,'C Report Grouper'!$D93,'C Report'!F$200:F$299)+SUMIF('C Report'!$A$400:$A$496,'C Report Grouper'!$D93,'C Report'!F$400:F$496)),SUMIF('C Report'!$A$200:$A$299,'C Report Grouper'!$D93,'C Report'!F$200:F$299))</f>
        <v>0</v>
      </c>
      <c r="I93" s="104">
        <f>IF($D$4="MAP+ADM Waivers",(SUMIF('C Report'!$A$200:$A$299,'C Report Grouper'!$D93,'C Report'!G$200:G$299)+SUMIF('C Report'!$A$400:$A$496,'C Report Grouper'!$D93,'C Report'!G$400:G$496)),SUMIF('C Report'!$A$200:$A$299,'C Report Grouper'!$D93,'C Report'!G$200:G$299))</f>
        <v>0</v>
      </c>
      <c r="J93" s="104">
        <f>IF($D$4="MAP+ADM Waivers",(SUMIF('C Report'!$A$200:$A$299,'C Report Grouper'!$D93,'C Report'!H$200:H$299)+SUMIF('C Report'!$A$400:$A$496,'C Report Grouper'!$D93,'C Report'!H$400:H$496)),SUMIF('C Report'!$A$200:$A$299,'C Report Grouper'!$D93,'C Report'!H$200:H$299))</f>
        <v>0</v>
      </c>
      <c r="K93" s="104">
        <f>IF($D$4="MAP+ADM Waivers",(SUMIF('C Report'!$A$200:$A$299,'C Report Grouper'!$D93,'C Report'!I$200:I$299)+SUMIF('C Report'!$A$400:$A$496,'C Report Grouper'!$D93,'C Report'!I$400:I$496)),SUMIF('C Report'!$A$200:$A$299,'C Report Grouper'!$D93,'C Report'!I$200:I$299))</f>
        <v>0</v>
      </c>
      <c r="L93" s="104">
        <f>IF($D$4="MAP+ADM Waivers",(SUMIF('C Report'!$A$200:$A$299,'C Report Grouper'!$D93,'C Report'!J$200:J$299)+SUMIF('C Report'!$A$400:$A$496,'C Report Grouper'!$D93,'C Report'!J$400:J$496)),SUMIF('C Report'!$A$200:$A$299,'C Report Grouper'!$D93,'C Report'!J$200:J$299))</f>
        <v>0</v>
      </c>
      <c r="M93" s="104">
        <f>IF($D$4="MAP+ADM Waivers",(SUMIF('C Report'!$A$200:$A$299,'C Report Grouper'!$D93,'C Report'!K$200:K$299)+SUMIF('C Report'!$A$400:$A$496,'C Report Grouper'!$D93,'C Report'!K$400:K$496)),SUMIF('C Report'!$A$200:$A$299,'C Report Grouper'!$D93,'C Report'!K$200:K$299))</f>
        <v>0</v>
      </c>
      <c r="N93" s="104">
        <f>IF($D$4="MAP+ADM Waivers",(SUMIF('C Report'!$A$200:$A$299,'C Report Grouper'!$D93,'C Report'!L$200:L$299)+SUMIF('C Report'!$A$400:$A$496,'C Report Grouper'!$D93,'C Report'!L$400:L$496)),SUMIF('C Report'!$A$200:$A$299,'C Report Grouper'!$D93,'C Report'!L$200:L$299))</f>
        <v>0</v>
      </c>
      <c r="O93" s="104">
        <f>IF($D$4="MAP+ADM Waivers",(SUMIF('C Report'!$A$200:$A$299,'C Report Grouper'!$D93,'C Report'!M$200:M$299)+SUMIF('C Report'!$A$400:$A$496,'C Report Grouper'!$D93,'C Report'!M$400:M$496)),SUMIF('C Report'!$A$200:$A$299,'C Report Grouper'!$D93,'C Report'!M$200:M$299))</f>
        <v>0</v>
      </c>
      <c r="P93" s="104">
        <f>IF($D$4="MAP+ADM Waivers",(SUMIF('C Report'!$A$200:$A$299,'C Report Grouper'!$D93,'C Report'!N$200:N$299)+SUMIF('C Report'!$A$400:$A$496,'C Report Grouper'!$D93,'C Report'!N$400:N$496)),SUMIF('C Report'!$A$200:$A$299,'C Report Grouper'!$D93,'C Report'!N$200:N$299))</f>
        <v>0</v>
      </c>
      <c r="Q93" s="104">
        <f>IF($D$4="MAP+ADM Waivers",(SUMIF('C Report'!$A$200:$A$299,'C Report Grouper'!$D93,'C Report'!O$200:O$299)+SUMIF('C Report'!$A$400:$A$496,'C Report Grouper'!$D93,'C Report'!O$400:O$496)),SUMIF('C Report'!$A$200:$A$299,'C Report Grouper'!$D93,'C Report'!O$200:O$299))</f>
        <v>0</v>
      </c>
      <c r="R93" s="104">
        <f>IF($D$4="MAP+ADM Waivers",(SUMIF('C Report'!$A$200:$A$299,'C Report Grouper'!$D93,'C Report'!P$200:P$299)+SUMIF('C Report'!$A$400:$A$496,'C Report Grouper'!$D93,'C Report'!P$400:P$496)),SUMIF('C Report'!$A$200:$A$299,'C Report Grouper'!$D93,'C Report'!P$200:P$299))</f>
        <v>0</v>
      </c>
      <c r="S93" s="104">
        <f>IF($D$4="MAP+ADM Waivers",(SUMIF('C Report'!$A$200:$A$299,'C Report Grouper'!$D93,'C Report'!Q$200:Q$299)+SUMIF('C Report'!$A$400:$A$496,'C Report Grouper'!$D93,'C Report'!Q$400:Q$496)),SUMIF('C Report'!$A$200:$A$299,'C Report Grouper'!$D93,'C Report'!Q$200:Q$299))</f>
        <v>0</v>
      </c>
      <c r="T93" s="104">
        <f>IF($D$4="MAP+ADM Waivers",(SUMIF('C Report'!$A$200:$A$299,'C Report Grouper'!$D93,'C Report'!R$200:R$299)+SUMIF('C Report'!$A$400:$A$496,'C Report Grouper'!$D93,'C Report'!R$400:R$496)),SUMIF('C Report'!$A$200:$A$299,'C Report Grouper'!$D93,'C Report'!R$200:R$299))</f>
        <v>0</v>
      </c>
      <c r="U93" s="104">
        <f>IF($D$4="MAP+ADM Waivers",(SUMIF('C Report'!$A$200:$A$299,'C Report Grouper'!$D93,'C Report'!S$200:S$299)+SUMIF('C Report'!$A$400:$A$496,'C Report Grouper'!$D93,'C Report'!S$400:S$496)),SUMIF('C Report'!$A$200:$A$299,'C Report Grouper'!$D93,'C Report'!S$200:S$299))</f>
        <v>0</v>
      </c>
      <c r="V93" s="104">
        <f>IF($D$4="MAP+ADM Waivers",(SUMIF('C Report'!$A$200:$A$299,'C Report Grouper'!$D93,'C Report'!T$200:T$299)+SUMIF('C Report'!$A$400:$A$496,'C Report Grouper'!$D93,'C Report'!T$400:T$496)),SUMIF('C Report'!$A$200:$A$299,'C Report Grouper'!$D93,'C Report'!T$200:T$299))</f>
        <v>0</v>
      </c>
      <c r="W93" s="104">
        <f>IF($D$4="MAP+ADM Waivers",(SUMIF('C Report'!$A$200:$A$299,'C Report Grouper'!$D93,'C Report'!U$200:U$299)+SUMIF('C Report'!$A$400:$A$496,'C Report Grouper'!$D93,'C Report'!U$400:U$496)),SUMIF('C Report'!$A$200:$A$299,'C Report Grouper'!$D93,'C Report'!U$200:U$299))</f>
        <v>0</v>
      </c>
      <c r="X93" s="104">
        <f>IF($D$4="MAP+ADM Waivers",(SUMIF('C Report'!$A$200:$A$299,'C Report Grouper'!$D93,'C Report'!V$200:V$299)+SUMIF('C Report'!$A$400:$A$496,'C Report Grouper'!$D93,'C Report'!V$400:V$496)),SUMIF('C Report'!$A$200:$A$299,'C Report Grouper'!$D93,'C Report'!V$200:V$299))</f>
        <v>0</v>
      </c>
      <c r="Y93" s="104">
        <f>IF($D$4="MAP+ADM Waivers",(SUMIF('C Report'!$A$200:$A$299,'C Report Grouper'!$D93,'C Report'!W$200:W$299)+SUMIF('C Report'!$A$400:$A$496,'C Report Grouper'!$D93,'C Report'!W$400:W$496)),SUMIF('C Report'!$A$200:$A$299,'C Report Grouper'!$D93,'C Report'!W$200:W$299))</f>
        <v>0</v>
      </c>
      <c r="Z93" s="104">
        <f>IF($D$4="MAP+ADM Waivers",(SUMIF('C Report'!$A$200:$A$299,'C Report Grouper'!$D93,'C Report'!X$200:X$299)+SUMIF('C Report'!$A$400:$A$496,'C Report Grouper'!$D93,'C Report'!X$400:X$496)),SUMIF('C Report'!$A$200:$A$299,'C Report Grouper'!$D93,'C Report'!X$200:X$299))</f>
        <v>0</v>
      </c>
      <c r="AA93" s="104">
        <f>IF($D$4="MAP+ADM Waivers",(SUMIF('C Report'!$A$200:$A$299,'C Report Grouper'!$D93,'C Report'!Y$200:Y$299)+SUMIF('C Report'!$A$400:$A$496,'C Report Grouper'!$D93,'C Report'!Y$400:Y$496)),SUMIF('C Report'!$A$200:$A$299,'C Report Grouper'!$D93,'C Report'!Y$200:Y$299))</f>
        <v>0</v>
      </c>
      <c r="AB93" s="104">
        <f>IF($D$4="MAP+ADM Waivers",(SUMIF('C Report'!$A$200:$A$299,'C Report Grouper'!$D93,'C Report'!Z$200:Z$299)+SUMIF('C Report'!$A$400:$A$496,'C Report Grouper'!$D93,'C Report'!Z$400:Z$496)),SUMIF('C Report'!$A$200:$A$299,'C Report Grouper'!$D93,'C Report'!Z$200:Z$299))</f>
        <v>0</v>
      </c>
      <c r="AC93" s="104">
        <f>IF($D$4="MAP+ADM Waivers",(SUMIF('C Report'!$A$200:$A$299,'C Report Grouper'!$D93,'C Report'!AA$200:AA$299)+SUMIF('C Report'!$A$400:$A$496,'C Report Grouper'!$D93,'C Report'!AA$400:AA$496)),SUMIF('C Report'!$A$200:$A$299,'C Report Grouper'!$D93,'C Report'!AA$200:AA$299))</f>
        <v>0</v>
      </c>
      <c r="AD93" s="104">
        <f>IF($D$4="MAP+ADM Waivers",(SUMIF('C Report'!$A$200:$A$299,'C Report Grouper'!$D93,'C Report'!AB$200:AB$299)+SUMIF('C Report'!$A$400:$A$496,'C Report Grouper'!$D93,'C Report'!AB$400:AB$496)),SUMIF('C Report'!$A$200:$A$299,'C Report Grouper'!$D93,'C Report'!AB$200:AB$299))</f>
        <v>0</v>
      </c>
      <c r="AE93" s="104">
        <f>IF($D$4="MAP+ADM Waivers",(SUMIF('C Report'!$A$200:$A$299,'C Report Grouper'!$D93,'C Report'!AC$200:AC$299)+SUMIF('C Report'!$A$400:$A$496,'C Report Grouper'!$D93,'C Report'!AC$400:AC$496)),SUMIF('C Report'!$A$200:$A$299,'C Report Grouper'!$D93,'C Report'!AC$200:AC$299))</f>
        <v>0</v>
      </c>
      <c r="AF93" s="104">
        <f>IF($D$4="MAP+ADM Waivers",(SUMIF('C Report'!$A$200:$A$299,'C Report Grouper'!$D93,'C Report'!AD$200:AD$299)+SUMIF('C Report'!$A$400:$A$496,'C Report Grouper'!$D93,'C Report'!AD$400:AD$496)),SUMIF('C Report'!$A$200:$A$299,'C Report Grouper'!$D93,'C Report'!AD$200:AD$299))</f>
        <v>0</v>
      </c>
      <c r="AG93" s="104">
        <f>IF($D$4="MAP+ADM Waivers",(SUMIF('C Report'!$A$200:$A$299,'C Report Grouper'!$D93,'C Report'!AE$200:AE$299)+SUMIF('C Report'!$A$400:$A$496,'C Report Grouper'!$D93,'C Report'!AE$400:AE$496)),SUMIF('C Report'!$A$200:$A$299,'C Report Grouper'!$D93,'C Report'!AE$200:AE$299))</f>
        <v>0</v>
      </c>
      <c r="AH93" s="105">
        <f>IF($D$4="MAP+ADM Waivers",(SUMIF('C Report'!$A$200:$A$299,'C Report Grouper'!$D93,'C Report'!AF$200:AF$299)+SUMIF('C Report'!$A$400:$A$496,'C Report Grouper'!$D93,'C Report'!AF$400:AF$496)),SUMIF('C Report'!$A$200:$A$299,'C Report Grouper'!$D93,'C Report'!AF$200:AF$299))</f>
        <v>0</v>
      </c>
    </row>
    <row r="94" spans="2:34" hidden="1" x14ac:dyDescent="0.2">
      <c r="B94" s="22" t="str">
        <f>IFERROR(VLOOKUP(C94,'MEG Def'!$A$57:$B$60,2),"")</f>
        <v/>
      </c>
      <c r="C94" s="58"/>
      <c r="D94" s="299"/>
      <c r="E94" s="103">
        <f>IF($D$4="MAP+ADM Waivers",(SUMIF('C Report'!$A$200:$A$299,'C Report Grouper'!$D94,'C Report'!C$200:C$299)+SUMIF('C Report'!$A$400:$A$496,'C Report Grouper'!$D94,'C Report'!C$400:C$496)),SUMIF('C Report'!$A$200:$A$299,'C Report Grouper'!$D94,'C Report'!C$200:C$299))</f>
        <v>0</v>
      </c>
      <c r="F94" s="104">
        <f>IF($D$4="MAP+ADM Waivers",(SUMIF('C Report'!$A$200:$A$299,'C Report Grouper'!$D94,'C Report'!D$200:D$299)+SUMIF('C Report'!$A$400:$A$496,'C Report Grouper'!$D94,'C Report'!D$400:D$496)),SUMIF('C Report'!$A$200:$A$299,'C Report Grouper'!$D94,'C Report'!D$200:D$299))</f>
        <v>0</v>
      </c>
      <c r="G94" s="104">
        <f>IF($D$4="MAP+ADM Waivers",(SUMIF('C Report'!$A$200:$A$299,'C Report Grouper'!$D94,'C Report'!E$200:E$299)+SUMIF('C Report'!$A$400:$A$496,'C Report Grouper'!$D94,'C Report'!E$400:E$496)),SUMIF('C Report'!$A$200:$A$299,'C Report Grouper'!$D94,'C Report'!E$200:E$299))</f>
        <v>0</v>
      </c>
      <c r="H94" s="104">
        <f>IF($D$4="MAP+ADM Waivers",(SUMIF('C Report'!$A$200:$A$299,'C Report Grouper'!$D94,'C Report'!F$200:F$299)+SUMIF('C Report'!$A$400:$A$496,'C Report Grouper'!$D94,'C Report'!F$400:F$496)),SUMIF('C Report'!$A$200:$A$299,'C Report Grouper'!$D94,'C Report'!F$200:F$299))</f>
        <v>0</v>
      </c>
      <c r="I94" s="104">
        <f>IF($D$4="MAP+ADM Waivers",(SUMIF('C Report'!$A$200:$A$299,'C Report Grouper'!$D94,'C Report'!G$200:G$299)+SUMIF('C Report'!$A$400:$A$496,'C Report Grouper'!$D94,'C Report'!G$400:G$496)),SUMIF('C Report'!$A$200:$A$299,'C Report Grouper'!$D94,'C Report'!G$200:G$299))</f>
        <v>0</v>
      </c>
      <c r="J94" s="104">
        <f>IF($D$4="MAP+ADM Waivers",(SUMIF('C Report'!$A$200:$A$299,'C Report Grouper'!$D94,'C Report'!H$200:H$299)+SUMIF('C Report'!$A$400:$A$496,'C Report Grouper'!$D94,'C Report'!H$400:H$496)),SUMIF('C Report'!$A$200:$A$299,'C Report Grouper'!$D94,'C Report'!H$200:H$299))</f>
        <v>0</v>
      </c>
      <c r="K94" s="104">
        <f>IF($D$4="MAP+ADM Waivers",(SUMIF('C Report'!$A$200:$A$299,'C Report Grouper'!$D94,'C Report'!I$200:I$299)+SUMIF('C Report'!$A$400:$A$496,'C Report Grouper'!$D94,'C Report'!I$400:I$496)),SUMIF('C Report'!$A$200:$A$299,'C Report Grouper'!$D94,'C Report'!I$200:I$299))</f>
        <v>0</v>
      </c>
      <c r="L94" s="104">
        <f>IF($D$4="MAP+ADM Waivers",(SUMIF('C Report'!$A$200:$A$299,'C Report Grouper'!$D94,'C Report'!J$200:J$299)+SUMIF('C Report'!$A$400:$A$496,'C Report Grouper'!$D94,'C Report'!J$400:J$496)),SUMIF('C Report'!$A$200:$A$299,'C Report Grouper'!$D94,'C Report'!J$200:J$299))</f>
        <v>0</v>
      </c>
      <c r="M94" s="104">
        <f>IF($D$4="MAP+ADM Waivers",(SUMIF('C Report'!$A$200:$A$299,'C Report Grouper'!$D94,'C Report'!K$200:K$299)+SUMIF('C Report'!$A$400:$A$496,'C Report Grouper'!$D94,'C Report'!K$400:K$496)),SUMIF('C Report'!$A$200:$A$299,'C Report Grouper'!$D94,'C Report'!K$200:K$299))</f>
        <v>0</v>
      </c>
      <c r="N94" s="104">
        <f>IF($D$4="MAP+ADM Waivers",(SUMIF('C Report'!$A$200:$A$299,'C Report Grouper'!$D94,'C Report'!L$200:L$299)+SUMIF('C Report'!$A$400:$A$496,'C Report Grouper'!$D94,'C Report'!L$400:L$496)),SUMIF('C Report'!$A$200:$A$299,'C Report Grouper'!$D94,'C Report'!L$200:L$299))</f>
        <v>0</v>
      </c>
      <c r="O94" s="104">
        <f>IF($D$4="MAP+ADM Waivers",(SUMIF('C Report'!$A$200:$A$299,'C Report Grouper'!$D94,'C Report'!M$200:M$299)+SUMIF('C Report'!$A$400:$A$496,'C Report Grouper'!$D94,'C Report'!M$400:M$496)),SUMIF('C Report'!$A$200:$A$299,'C Report Grouper'!$D94,'C Report'!M$200:M$299))</f>
        <v>0</v>
      </c>
      <c r="P94" s="104">
        <f>IF($D$4="MAP+ADM Waivers",(SUMIF('C Report'!$A$200:$A$299,'C Report Grouper'!$D94,'C Report'!N$200:N$299)+SUMIF('C Report'!$A$400:$A$496,'C Report Grouper'!$D94,'C Report'!N$400:N$496)),SUMIF('C Report'!$A$200:$A$299,'C Report Grouper'!$D94,'C Report'!N$200:N$299))</f>
        <v>0</v>
      </c>
      <c r="Q94" s="104">
        <f>IF($D$4="MAP+ADM Waivers",(SUMIF('C Report'!$A$200:$A$299,'C Report Grouper'!$D94,'C Report'!O$200:O$299)+SUMIF('C Report'!$A$400:$A$496,'C Report Grouper'!$D94,'C Report'!O$400:O$496)),SUMIF('C Report'!$A$200:$A$299,'C Report Grouper'!$D94,'C Report'!O$200:O$299))</f>
        <v>0</v>
      </c>
      <c r="R94" s="104">
        <f>IF($D$4="MAP+ADM Waivers",(SUMIF('C Report'!$A$200:$A$299,'C Report Grouper'!$D94,'C Report'!P$200:P$299)+SUMIF('C Report'!$A$400:$A$496,'C Report Grouper'!$D94,'C Report'!P$400:P$496)),SUMIF('C Report'!$A$200:$A$299,'C Report Grouper'!$D94,'C Report'!P$200:P$299))</f>
        <v>0</v>
      </c>
      <c r="S94" s="104">
        <f>IF($D$4="MAP+ADM Waivers",(SUMIF('C Report'!$A$200:$A$299,'C Report Grouper'!$D94,'C Report'!Q$200:Q$299)+SUMIF('C Report'!$A$400:$A$496,'C Report Grouper'!$D94,'C Report'!Q$400:Q$496)),SUMIF('C Report'!$A$200:$A$299,'C Report Grouper'!$D94,'C Report'!Q$200:Q$299))</f>
        <v>0</v>
      </c>
      <c r="T94" s="104">
        <f>IF($D$4="MAP+ADM Waivers",(SUMIF('C Report'!$A$200:$A$299,'C Report Grouper'!$D94,'C Report'!R$200:R$299)+SUMIF('C Report'!$A$400:$A$496,'C Report Grouper'!$D94,'C Report'!R$400:R$496)),SUMIF('C Report'!$A$200:$A$299,'C Report Grouper'!$D94,'C Report'!R$200:R$299))</f>
        <v>0</v>
      </c>
      <c r="U94" s="104">
        <f>IF($D$4="MAP+ADM Waivers",(SUMIF('C Report'!$A$200:$A$299,'C Report Grouper'!$D94,'C Report'!S$200:S$299)+SUMIF('C Report'!$A$400:$A$496,'C Report Grouper'!$D94,'C Report'!S$400:S$496)),SUMIF('C Report'!$A$200:$A$299,'C Report Grouper'!$D94,'C Report'!S$200:S$299))</f>
        <v>0</v>
      </c>
      <c r="V94" s="104">
        <f>IF($D$4="MAP+ADM Waivers",(SUMIF('C Report'!$A$200:$A$299,'C Report Grouper'!$D94,'C Report'!T$200:T$299)+SUMIF('C Report'!$A$400:$A$496,'C Report Grouper'!$D94,'C Report'!T$400:T$496)),SUMIF('C Report'!$A$200:$A$299,'C Report Grouper'!$D94,'C Report'!T$200:T$299))</f>
        <v>0</v>
      </c>
      <c r="W94" s="104">
        <f>IF($D$4="MAP+ADM Waivers",(SUMIF('C Report'!$A$200:$A$299,'C Report Grouper'!$D94,'C Report'!U$200:U$299)+SUMIF('C Report'!$A$400:$A$496,'C Report Grouper'!$D94,'C Report'!U$400:U$496)),SUMIF('C Report'!$A$200:$A$299,'C Report Grouper'!$D94,'C Report'!U$200:U$299))</f>
        <v>0</v>
      </c>
      <c r="X94" s="104">
        <f>IF($D$4="MAP+ADM Waivers",(SUMIF('C Report'!$A$200:$A$299,'C Report Grouper'!$D94,'C Report'!V$200:V$299)+SUMIF('C Report'!$A$400:$A$496,'C Report Grouper'!$D94,'C Report'!V$400:V$496)),SUMIF('C Report'!$A$200:$A$299,'C Report Grouper'!$D94,'C Report'!V$200:V$299))</f>
        <v>0</v>
      </c>
      <c r="Y94" s="104">
        <f>IF($D$4="MAP+ADM Waivers",(SUMIF('C Report'!$A$200:$A$299,'C Report Grouper'!$D94,'C Report'!W$200:W$299)+SUMIF('C Report'!$A$400:$A$496,'C Report Grouper'!$D94,'C Report'!W$400:W$496)),SUMIF('C Report'!$A$200:$A$299,'C Report Grouper'!$D94,'C Report'!W$200:W$299))</f>
        <v>0</v>
      </c>
      <c r="Z94" s="104">
        <f>IF($D$4="MAP+ADM Waivers",(SUMIF('C Report'!$A$200:$A$299,'C Report Grouper'!$D94,'C Report'!X$200:X$299)+SUMIF('C Report'!$A$400:$A$496,'C Report Grouper'!$D94,'C Report'!X$400:X$496)),SUMIF('C Report'!$A$200:$A$299,'C Report Grouper'!$D94,'C Report'!X$200:X$299))</f>
        <v>0</v>
      </c>
      <c r="AA94" s="104">
        <f>IF($D$4="MAP+ADM Waivers",(SUMIF('C Report'!$A$200:$A$299,'C Report Grouper'!$D94,'C Report'!Y$200:Y$299)+SUMIF('C Report'!$A$400:$A$496,'C Report Grouper'!$D94,'C Report'!Y$400:Y$496)),SUMIF('C Report'!$A$200:$A$299,'C Report Grouper'!$D94,'C Report'!Y$200:Y$299))</f>
        <v>0</v>
      </c>
      <c r="AB94" s="104">
        <f>IF($D$4="MAP+ADM Waivers",(SUMIF('C Report'!$A$200:$A$299,'C Report Grouper'!$D94,'C Report'!Z$200:Z$299)+SUMIF('C Report'!$A$400:$A$496,'C Report Grouper'!$D94,'C Report'!Z$400:Z$496)),SUMIF('C Report'!$A$200:$A$299,'C Report Grouper'!$D94,'C Report'!Z$200:Z$299))</f>
        <v>0</v>
      </c>
      <c r="AC94" s="104">
        <f>IF($D$4="MAP+ADM Waivers",(SUMIF('C Report'!$A$200:$A$299,'C Report Grouper'!$D94,'C Report'!AA$200:AA$299)+SUMIF('C Report'!$A$400:$A$496,'C Report Grouper'!$D94,'C Report'!AA$400:AA$496)),SUMIF('C Report'!$A$200:$A$299,'C Report Grouper'!$D94,'C Report'!AA$200:AA$299))</f>
        <v>0</v>
      </c>
      <c r="AD94" s="104">
        <f>IF($D$4="MAP+ADM Waivers",(SUMIF('C Report'!$A$200:$A$299,'C Report Grouper'!$D94,'C Report'!AB$200:AB$299)+SUMIF('C Report'!$A$400:$A$496,'C Report Grouper'!$D94,'C Report'!AB$400:AB$496)),SUMIF('C Report'!$A$200:$A$299,'C Report Grouper'!$D94,'C Report'!AB$200:AB$299))</f>
        <v>0</v>
      </c>
      <c r="AE94" s="104">
        <f>IF($D$4="MAP+ADM Waivers",(SUMIF('C Report'!$A$200:$A$299,'C Report Grouper'!$D94,'C Report'!AC$200:AC$299)+SUMIF('C Report'!$A$400:$A$496,'C Report Grouper'!$D94,'C Report'!AC$400:AC$496)),SUMIF('C Report'!$A$200:$A$299,'C Report Grouper'!$D94,'C Report'!AC$200:AC$299))</f>
        <v>0</v>
      </c>
      <c r="AF94" s="104">
        <f>IF($D$4="MAP+ADM Waivers",(SUMIF('C Report'!$A$200:$A$299,'C Report Grouper'!$D94,'C Report'!AD$200:AD$299)+SUMIF('C Report'!$A$400:$A$496,'C Report Grouper'!$D94,'C Report'!AD$400:AD$496)),SUMIF('C Report'!$A$200:$A$299,'C Report Grouper'!$D94,'C Report'!AD$200:AD$299))</f>
        <v>0</v>
      </c>
      <c r="AG94" s="104">
        <f>IF($D$4="MAP+ADM Waivers",(SUMIF('C Report'!$A$200:$A$299,'C Report Grouper'!$D94,'C Report'!AE$200:AE$299)+SUMIF('C Report'!$A$400:$A$496,'C Report Grouper'!$D94,'C Report'!AE$400:AE$496)),SUMIF('C Report'!$A$200:$A$299,'C Report Grouper'!$D94,'C Report'!AE$200:AE$299))</f>
        <v>0</v>
      </c>
      <c r="AH94" s="105">
        <f>IF($D$4="MAP+ADM Waivers",(SUMIF('C Report'!$A$200:$A$299,'C Report Grouper'!$D94,'C Report'!AF$200:AF$299)+SUMIF('C Report'!$A$400:$A$496,'C Report Grouper'!$D94,'C Report'!AF$400:AF$496)),SUMIF('C Report'!$A$200:$A$299,'C Report Grouper'!$D94,'C Report'!AF$200:AF$299))</f>
        <v>0</v>
      </c>
    </row>
    <row r="95" spans="2:34" hidden="1" x14ac:dyDescent="0.2">
      <c r="B95" s="22" t="str">
        <f>IFERROR(VLOOKUP(C95,'MEG Def'!$A$57:$B$60,2),"")</f>
        <v/>
      </c>
      <c r="C95" s="58"/>
      <c r="D95" s="299"/>
      <c r="E95" s="103">
        <f>IF($D$4="MAP+ADM Waivers",(SUMIF('C Report'!$A$200:$A$299,'C Report Grouper'!$D95,'C Report'!C$200:C$299)+SUMIF('C Report'!$A$400:$A$496,'C Report Grouper'!$D95,'C Report'!C$400:C$496)),SUMIF('C Report'!$A$200:$A$299,'C Report Grouper'!$D95,'C Report'!C$200:C$299))</f>
        <v>0</v>
      </c>
      <c r="F95" s="104">
        <f>IF($D$4="MAP+ADM Waivers",(SUMIF('C Report'!$A$200:$A$299,'C Report Grouper'!$D95,'C Report'!D$200:D$299)+SUMIF('C Report'!$A$400:$A$496,'C Report Grouper'!$D95,'C Report'!D$400:D$496)),SUMIF('C Report'!$A$200:$A$299,'C Report Grouper'!$D95,'C Report'!D$200:D$299))</f>
        <v>0</v>
      </c>
      <c r="G95" s="104">
        <f>IF($D$4="MAP+ADM Waivers",(SUMIF('C Report'!$A$200:$A$299,'C Report Grouper'!$D95,'C Report'!E$200:E$299)+SUMIF('C Report'!$A$400:$A$496,'C Report Grouper'!$D95,'C Report'!E$400:E$496)),SUMIF('C Report'!$A$200:$A$299,'C Report Grouper'!$D95,'C Report'!E$200:E$299))</f>
        <v>0</v>
      </c>
      <c r="H95" s="104">
        <f>IF($D$4="MAP+ADM Waivers",(SUMIF('C Report'!$A$200:$A$299,'C Report Grouper'!$D95,'C Report'!F$200:F$299)+SUMIF('C Report'!$A$400:$A$496,'C Report Grouper'!$D95,'C Report'!F$400:F$496)),SUMIF('C Report'!$A$200:$A$299,'C Report Grouper'!$D95,'C Report'!F$200:F$299))</f>
        <v>0</v>
      </c>
      <c r="I95" s="104">
        <f>IF($D$4="MAP+ADM Waivers",(SUMIF('C Report'!$A$200:$A$299,'C Report Grouper'!$D95,'C Report'!G$200:G$299)+SUMIF('C Report'!$A$400:$A$496,'C Report Grouper'!$D95,'C Report'!G$400:G$496)),SUMIF('C Report'!$A$200:$A$299,'C Report Grouper'!$D95,'C Report'!G$200:G$299))</f>
        <v>0</v>
      </c>
      <c r="J95" s="104">
        <f>IF($D$4="MAP+ADM Waivers",(SUMIF('C Report'!$A$200:$A$299,'C Report Grouper'!$D95,'C Report'!H$200:H$299)+SUMIF('C Report'!$A$400:$A$496,'C Report Grouper'!$D95,'C Report'!H$400:H$496)),SUMIF('C Report'!$A$200:$A$299,'C Report Grouper'!$D95,'C Report'!H$200:H$299))</f>
        <v>0</v>
      </c>
      <c r="K95" s="104">
        <f>IF($D$4="MAP+ADM Waivers",(SUMIF('C Report'!$A$200:$A$299,'C Report Grouper'!$D95,'C Report'!I$200:I$299)+SUMIF('C Report'!$A$400:$A$496,'C Report Grouper'!$D95,'C Report'!I$400:I$496)),SUMIF('C Report'!$A$200:$A$299,'C Report Grouper'!$D95,'C Report'!I$200:I$299))</f>
        <v>0</v>
      </c>
      <c r="L95" s="104">
        <f>IF($D$4="MAP+ADM Waivers",(SUMIF('C Report'!$A$200:$A$299,'C Report Grouper'!$D95,'C Report'!J$200:J$299)+SUMIF('C Report'!$A$400:$A$496,'C Report Grouper'!$D95,'C Report'!J$400:J$496)),SUMIF('C Report'!$A$200:$A$299,'C Report Grouper'!$D95,'C Report'!J$200:J$299))</f>
        <v>0</v>
      </c>
      <c r="M95" s="104">
        <f>IF($D$4="MAP+ADM Waivers",(SUMIF('C Report'!$A$200:$A$299,'C Report Grouper'!$D95,'C Report'!K$200:K$299)+SUMIF('C Report'!$A$400:$A$496,'C Report Grouper'!$D95,'C Report'!K$400:K$496)),SUMIF('C Report'!$A$200:$A$299,'C Report Grouper'!$D95,'C Report'!K$200:K$299))</f>
        <v>0</v>
      </c>
      <c r="N95" s="104">
        <f>IF($D$4="MAP+ADM Waivers",(SUMIF('C Report'!$A$200:$A$299,'C Report Grouper'!$D95,'C Report'!L$200:L$299)+SUMIF('C Report'!$A$400:$A$496,'C Report Grouper'!$D95,'C Report'!L$400:L$496)),SUMIF('C Report'!$A$200:$A$299,'C Report Grouper'!$D95,'C Report'!L$200:L$299))</f>
        <v>0</v>
      </c>
      <c r="O95" s="104">
        <f>IF($D$4="MAP+ADM Waivers",(SUMIF('C Report'!$A$200:$A$299,'C Report Grouper'!$D95,'C Report'!M$200:M$299)+SUMIF('C Report'!$A$400:$A$496,'C Report Grouper'!$D95,'C Report'!M$400:M$496)),SUMIF('C Report'!$A$200:$A$299,'C Report Grouper'!$D95,'C Report'!M$200:M$299))</f>
        <v>0</v>
      </c>
      <c r="P95" s="104">
        <f>IF($D$4="MAP+ADM Waivers",(SUMIF('C Report'!$A$200:$A$299,'C Report Grouper'!$D95,'C Report'!N$200:N$299)+SUMIF('C Report'!$A$400:$A$496,'C Report Grouper'!$D95,'C Report'!N$400:N$496)),SUMIF('C Report'!$A$200:$A$299,'C Report Grouper'!$D95,'C Report'!N$200:N$299))</f>
        <v>0</v>
      </c>
      <c r="Q95" s="104">
        <f>IF($D$4="MAP+ADM Waivers",(SUMIF('C Report'!$A$200:$A$299,'C Report Grouper'!$D95,'C Report'!O$200:O$299)+SUMIF('C Report'!$A$400:$A$496,'C Report Grouper'!$D95,'C Report'!O$400:O$496)),SUMIF('C Report'!$A$200:$A$299,'C Report Grouper'!$D95,'C Report'!O$200:O$299))</f>
        <v>0</v>
      </c>
      <c r="R95" s="104">
        <f>IF($D$4="MAP+ADM Waivers",(SUMIF('C Report'!$A$200:$A$299,'C Report Grouper'!$D95,'C Report'!P$200:P$299)+SUMIF('C Report'!$A$400:$A$496,'C Report Grouper'!$D95,'C Report'!P$400:P$496)),SUMIF('C Report'!$A$200:$A$299,'C Report Grouper'!$D95,'C Report'!P$200:P$299))</f>
        <v>0</v>
      </c>
      <c r="S95" s="104">
        <f>IF($D$4="MAP+ADM Waivers",(SUMIF('C Report'!$A$200:$A$299,'C Report Grouper'!$D95,'C Report'!Q$200:Q$299)+SUMIF('C Report'!$A$400:$A$496,'C Report Grouper'!$D95,'C Report'!Q$400:Q$496)),SUMIF('C Report'!$A$200:$A$299,'C Report Grouper'!$D95,'C Report'!Q$200:Q$299))</f>
        <v>0</v>
      </c>
      <c r="T95" s="104">
        <f>IF($D$4="MAP+ADM Waivers",(SUMIF('C Report'!$A$200:$A$299,'C Report Grouper'!$D95,'C Report'!R$200:R$299)+SUMIF('C Report'!$A$400:$A$496,'C Report Grouper'!$D95,'C Report'!R$400:R$496)),SUMIF('C Report'!$A$200:$A$299,'C Report Grouper'!$D95,'C Report'!R$200:R$299))</f>
        <v>0</v>
      </c>
      <c r="U95" s="104">
        <f>IF($D$4="MAP+ADM Waivers",(SUMIF('C Report'!$A$200:$A$299,'C Report Grouper'!$D95,'C Report'!S$200:S$299)+SUMIF('C Report'!$A$400:$A$496,'C Report Grouper'!$D95,'C Report'!S$400:S$496)),SUMIF('C Report'!$A$200:$A$299,'C Report Grouper'!$D95,'C Report'!S$200:S$299))</f>
        <v>0</v>
      </c>
      <c r="V95" s="104">
        <f>IF($D$4="MAP+ADM Waivers",(SUMIF('C Report'!$A$200:$A$299,'C Report Grouper'!$D95,'C Report'!T$200:T$299)+SUMIF('C Report'!$A$400:$A$496,'C Report Grouper'!$D95,'C Report'!T$400:T$496)),SUMIF('C Report'!$A$200:$A$299,'C Report Grouper'!$D95,'C Report'!T$200:T$299))</f>
        <v>0</v>
      </c>
      <c r="W95" s="104">
        <f>IF($D$4="MAP+ADM Waivers",(SUMIF('C Report'!$A$200:$A$299,'C Report Grouper'!$D95,'C Report'!U$200:U$299)+SUMIF('C Report'!$A$400:$A$496,'C Report Grouper'!$D95,'C Report'!U$400:U$496)),SUMIF('C Report'!$A$200:$A$299,'C Report Grouper'!$D95,'C Report'!U$200:U$299))</f>
        <v>0</v>
      </c>
      <c r="X95" s="104">
        <f>IF($D$4="MAP+ADM Waivers",(SUMIF('C Report'!$A$200:$A$299,'C Report Grouper'!$D95,'C Report'!V$200:V$299)+SUMIF('C Report'!$A$400:$A$496,'C Report Grouper'!$D95,'C Report'!V$400:V$496)),SUMIF('C Report'!$A$200:$A$299,'C Report Grouper'!$D95,'C Report'!V$200:V$299))</f>
        <v>0</v>
      </c>
      <c r="Y95" s="104">
        <f>IF($D$4="MAP+ADM Waivers",(SUMIF('C Report'!$A$200:$A$299,'C Report Grouper'!$D95,'C Report'!W$200:W$299)+SUMIF('C Report'!$A$400:$A$496,'C Report Grouper'!$D95,'C Report'!W$400:W$496)),SUMIF('C Report'!$A$200:$A$299,'C Report Grouper'!$D95,'C Report'!W$200:W$299))</f>
        <v>0</v>
      </c>
      <c r="Z95" s="104">
        <f>IF($D$4="MAP+ADM Waivers",(SUMIF('C Report'!$A$200:$A$299,'C Report Grouper'!$D95,'C Report'!X$200:X$299)+SUMIF('C Report'!$A$400:$A$496,'C Report Grouper'!$D95,'C Report'!X$400:X$496)),SUMIF('C Report'!$A$200:$A$299,'C Report Grouper'!$D95,'C Report'!X$200:X$299))</f>
        <v>0</v>
      </c>
      <c r="AA95" s="104">
        <f>IF($D$4="MAP+ADM Waivers",(SUMIF('C Report'!$A$200:$A$299,'C Report Grouper'!$D95,'C Report'!Y$200:Y$299)+SUMIF('C Report'!$A$400:$A$496,'C Report Grouper'!$D95,'C Report'!Y$400:Y$496)),SUMIF('C Report'!$A$200:$A$299,'C Report Grouper'!$D95,'C Report'!Y$200:Y$299))</f>
        <v>0</v>
      </c>
      <c r="AB95" s="104">
        <f>IF($D$4="MAP+ADM Waivers",(SUMIF('C Report'!$A$200:$A$299,'C Report Grouper'!$D95,'C Report'!Z$200:Z$299)+SUMIF('C Report'!$A$400:$A$496,'C Report Grouper'!$D95,'C Report'!Z$400:Z$496)),SUMIF('C Report'!$A$200:$A$299,'C Report Grouper'!$D95,'C Report'!Z$200:Z$299))</f>
        <v>0</v>
      </c>
      <c r="AC95" s="104">
        <f>IF($D$4="MAP+ADM Waivers",(SUMIF('C Report'!$A$200:$A$299,'C Report Grouper'!$D95,'C Report'!AA$200:AA$299)+SUMIF('C Report'!$A$400:$A$496,'C Report Grouper'!$D95,'C Report'!AA$400:AA$496)),SUMIF('C Report'!$A$200:$A$299,'C Report Grouper'!$D95,'C Report'!AA$200:AA$299))</f>
        <v>0</v>
      </c>
      <c r="AD95" s="104">
        <f>IF($D$4="MAP+ADM Waivers",(SUMIF('C Report'!$A$200:$A$299,'C Report Grouper'!$D95,'C Report'!AB$200:AB$299)+SUMIF('C Report'!$A$400:$A$496,'C Report Grouper'!$D95,'C Report'!AB$400:AB$496)),SUMIF('C Report'!$A$200:$A$299,'C Report Grouper'!$D95,'C Report'!AB$200:AB$299))</f>
        <v>0</v>
      </c>
      <c r="AE95" s="104">
        <f>IF($D$4="MAP+ADM Waivers",(SUMIF('C Report'!$A$200:$A$299,'C Report Grouper'!$D95,'C Report'!AC$200:AC$299)+SUMIF('C Report'!$A$400:$A$496,'C Report Grouper'!$D95,'C Report'!AC$400:AC$496)),SUMIF('C Report'!$A$200:$A$299,'C Report Grouper'!$D95,'C Report'!AC$200:AC$299))</f>
        <v>0</v>
      </c>
      <c r="AF95" s="104">
        <f>IF($D$4="MAP+ADM Waivers",(SUMIF('C Report'!$A$200:$A$299,'C Report Grouper'!$D95,'C Report'!AD$200:AD$299)+SUMIF('C Report'!$A$400:$A$496,'C Report Grouper'!$D95,'C Report'!AD$400:AD$496)),SUMIF('C Report'!$A$200:$A$299,'C Report Grouper'!$D95,'C Report'!AD$200:AD$299))</f>
        <v>0</v>
      </c>
      <c r="AG95" s="104">
        <f>IF($D$4="MAP+ADM Waivers",(SUMIF('C Report'!$A$200:$A$299,'C Report Grouper'!$D95,'C Report'!AE$200:AE$299)+SUMIF('C Report'!$A$400:$A$496,'C Report Grouper'!$D95,'C Report'!AE$400:AE$496)),SUMIF('C Report'!$A$200:$A$299,'C Report Grouper'!$D95,'C Report'!AE$200:AE$299))</f>
        <v>0</v>
      </c>
      <c r="AH95" s="105">
        <f>IF($D$4="MAP+ADM Waivers",(SUMIF('C Report'!$A$200:$A$299,'C Report Grouper'!$D95,'C Report'!AF$200:AF$299)+SUMIF('C Report'!$A$400:$A$496,'C Report Grouper'!$D95,'C Report'!AF$400:AF$496)),SUMIF('C Report'!$A$200:$A$299,'C Report Grouper'!$D95,'C Report'!AF$200:AF$299))</f>
        <v>0</v>
      </c>
    </row>
    <row r="96" spans="2:34" hidden="1" x14ac:dyDescent="0.2">
      <c r="B96" s="22" t="str">
        <f>IFERROR(VLOOKUP(C96,'MEG Def'!$A$57:$B$60,2),"")</f>
        <v/>
      </c>
      <c r="C96" s="58"/>
      <c r="D96" s="299"/>
      <c r="E96" s="103">
        <f>IF($D$4="MAP+ADM Waivers",(SUMIF('C Report'!$A$200:$A$299,'C Report Grouper'!$D96,'C Report'!C$200:C$299)+SUMIF('C Report'!$A$400:$A$496,'C Report Grouper'!$D96,'C Report'!C$400:C$496)),SUMIF('C Report'!$A$200:$A$299,'C Report Grouper'!$D96,'C Report'!C$200:C$299))</f>
        <v>0</v>
      </c>
      <c r="F96" s="104">
        <f>IF($D$4="MAP+ADM Waivers",(SUMIF('C Report'!$A$200:$A$299,'C Report Grouper'!$D96,'C Report'!D$200:D$299)+SUMIF('C Report'!$A$400:$A$496,'C Report Grouper'!$D96,'C Report'!D$400:D$496)),SUMIF('C Report'!$A$200:$A$299,'C Report Grouper'!$D96,'C Report'!D$200:D$299))</f>
        <v>0</v>
      </c>
      <c r="G96" s="104">
        <f>IF($D$4="MAP+ADM Waivers",(SUMIF('C Report'!$A$200:$A$299,'C Report Grouper'!$D96,'C Report'!E$200:E$299)+SUMIF('C Report'!$A$400:$A$496,'C Report Grouper'!$D96,'C Report'!E$400:E$496)),SUMIF('C Report'!$A$200:$A$299,'C Report Grouper'!$D96,'C Report'!E$200:E$299))</f>
        <v>0</v>
      </c>
      <c r="H96" s="104">
        <f>IF($D$4="MAP+ADM Waivers",(SUMIF('C Report'!$A$200:$A$299,'C Report Grouper'!$D96,'C Report'!F$200:F$299)+SUMIF('C Report'!$A$400:$A$496,'C Report Grouper'!$D96,'C Report'!F$400:F$496)),SUMIF('C Report'!$A$200:$A$299,'C Report Grouper'!$D96,'C Report'!F$200:F$299))</f>
        <v>0</v>
      </c>
      <c r="I96" s="104">
        <f>IF($D$4="MAP+ADM Waivers",(SUMIF('C Report'!$A$200:$A$299,'C Report Grouper'!$D96,'C Report'!G$200:G$299)+SUMIF('C Report'!$A$400:$A$496,'C Report Grouper'!$D96,'C Report'!G$400:G$496)),SUMIF('C Report'!$A$200:$A$299,'C Report Grouper'!$D96,'C Report'!G$200:G$299))</f>
        <v>0</v>
      </c>
      <c r="J96" s="104">
        <f>IF($D$4="MAP+ADM Waivers",(SUMIF('C Report'!$A$200:$A$299,'C Report Grouper'!$D96,'C Report'!H$200:H$299)+SUMIF('C Report'!$A$400:$A$496,'C Report Grouper'!$D96,'C Report'!H$400:H$496)),SUMIF('C Report'!$A$200:$A$299,'C Report Grouper'!$D96,'C Report'!H$200:H$299))</f>
        <v>0</v>
      </c>
      <c r="K96" s="104">
        <f>IF($D$4="MAP+ADM Waivers",(SUMIF('C Report'!$A$200:$A$299,'C Report Grouper'!$D96,'C Report'!I$200:I$299)+SUMIF('C Report'!$A$400:$A$496,'C Report Grouper'!$D96,'C Report'!I$400:I$496)),SUMIF('C Report'!$A$200:$A$299,'C Report Grouper'!$D96,'C Report'!I$200:I$299))</f>
        <v>0</v>
      </c>
      <c r="L96" s="104">
        <f>IF($D$4="MAP+ADM Waivers",(SUMIF('C Report'!$A$200:$A$299,'C Report Grouper'!$D96,'C Report'!J$200:J$299)+SUMIF('C Report'!$A$400:$A$496,'C Report Grouper'!$D96,'C Report'!J$400:J$496)),SUMIF('C Report'!$A$200:$A$299,'C Report Grouper'!$D96,'C Report'!J$200:J$299))</f>
        <v>0</v>
      </c>
      <c r="M96" s="104">
        <f>IF($D$4="MAP+ADM Waivers",(SUMIF('C Report'!$A$200:$A$299,'C Report Grouper'!$D96,'C Report'!K$200:K$299)+SUMIF('C Report'!$A$400:$A$496,'C Report Grouper'!$D96,'C Report'!K$400:K$496)),SUMIF('C Report'!$A$200:$A$299,'C Report Grouper'!$D96,'C Report'!K$200:K$299))</f>
        <v>0</v>
      </c>
      <c r="N96" s="104">
        <f>IF($D$4="MAP+ADM Waivers",(SUMIF('C Report'!$A$200:$A$299,'C Report Grouper'!$D96,'C Report'!L$200:L$299)+SUMIF('C Report'!$A$400:$A$496,'C Report Grouper'!$D96,'C Report'!L$400:L$496)),SUMIF('C Report'!$A$200:$A$299,'C Report Grouper'!$D96,'C Report'!L$200:L$299))</f>
        <v>0</v>
      </c>
      <c r="O96" s="104">
        <f>IF($D$4="MAP+ADM Waivers",(SUMIF('C Report'!$A$200:$A$299,'C Report Grouper'!$D96,'C Report'!M$200:M$299)+SUMIF('C Report'!$A$400:$A$496,'C Report Grouper'!$D96,'C Report'!M$400:M$496)),SUMIF('C Report'!$A$200:$A$299,'C Report Grouper'!$D96,'C Report'!M$200:M$299))</f>
        <v>0</v>
      </c>
      <c r="P96" s="104">
        <f>IF($D$4="MAP+ADM Waivers",(SUMIF('C Report'!$A$200:$A$299,'C Report Grouper'!$D96,'C Report'!N$200:N$299)+SUMIF('C Report'!$A$400:$A$496,'C Report Grouper'!$D96,'C Report'!N$400:N$496)),SUMIF('C Report'!$A$200:$A$299,'C Report Grouper'!$D96,'C Report'!N$200:N$299))</f>
        <v>0</v>
      </c>
      <c r="Q96" s="104">
        <f>IF($D$4="MAP+ADM Waivers",(SUMIF('C Report'!$A$200:$A$299,'C Report Grouper'!$D96,'C Report'!O$200:O$299)+SUMIF('C Report'!$A$400:$A$496,'C Report Grouper'!$D96,'C Report'!O$400:O$496)),SUMIF('C Report'!$A$200:$A$299,'C Report Grouper'!$D96,'C Report'!O$200:O$299))</f>
        <v>0</v>
      </c>
      <c r="R96" s="104">
        <f>IF($D$4="MAP+ADM Waivers",(SUMIF('C Report'!$A$200:$A$299,'C Report Grouper'!$D96,'C Report'!P$200:P$299)+SUMIF('C Report'!$A$400:$A$496,'C Report Grouper'!$D96,'C Report'!P$400:P$496)),SUMIF('C Report'!$A$200:$A$299,'C Report Grouper'!$D96,'C Report'!P$200:P$299))</f>
        <v>0</v>
      </c>
      <c r="S96" s="104">
        <f>IF($D$4="MAP+ADM Waivers",(SUMIF('C Report'!$A$200:$A$299,'C Report Grouper'!$D96,'C Report'!Q$200:Q$299)+SUMIF('C Report'!$A$400:$A$496,'C Report Grouper'!$D96,'C Report'!Q$400:Q$496)),SUMIF('C Report'!$A$200:$A$299,'C Report Grouper'!$D96,'C Report'!Q$200:Q$299))</f>
        <v>0</v>
      </c>
      <c r="T96" s="104">
        <f>IF($D$4="MAP+ADM Waivers",(SUMIF('C Report'!$A$200:$A$299,'C Report Grouper'!$D96,'C Report'!R$200:R$299)+SUMIF('C Report'!$A$400:$A$496,'C Report Grouper'!$D96,'C Report'!R$400:R$496)),SUMIF('C Report'!$A$200:$A$299,'C Report Grouper'!$D96,'C Report'!R$200:R$299))</f>
        <v>0</v>
      </c>
      <c r="U96" s="104">
        <f>IF($D$4="MAP+ADM Waivers",(SUMIF('C Report'!$A$200:$A$299,'C Report Grouper'!$D96,'C Report'!S$200:S$299)+SUMIF('C Report'!$A$400:$A$496,'C Report Grouper'!$D96,'C Report'!S$400:S$496)),SUMIF('C Report'!$A$200:$A$299,'C Report Grouper'!$D96,'C Report'!S$200:S$299))</f>
        <v>0</v>
      </c>
      <c r="V96" s="104">
        <f>IF($D$4="MAP+ADM Waivers",(SUMIF('C Report'!$A$200:$A$299,'C Report Grouper'!$D96,'C Report'!T$200:T$299)+SUMIF('C Report'!$A$400:$A$496,'C Report Grouper'!$D96,'C Report'!T$400:T$496)),SUMIF('C Report'!$A$200:$A$299,'C Report Grouper'!$D96,'C Report'!T$200:T$299))</f>
        <v>0</v>
      </c>
      <c r="W96" s="104">
        <f>IF($D$4="MAP+ADM Waivers",(SUMIF('C Report'!$A$200:$A$299,'C Report Grouper'!$D96,'C Report'!U$200:U$299)+SUMIF('C Report'!$A$400:$A$496,'C Report Grouper'!$D96,'C Report'!U$400:U$496)),SUMIF('C Report'!$A$200:$A$299,'C Report Grouper'!$D96,'C Report'!U$200:U$299))</f>
        <v>0</v>
      </c>
      <c r="X96" s="104">
        <f>IF($D$4="MAP+ADM Waivers",(SUMIF('C Report'!$A$200:$A$299,'C Report Grouper'!$D96,'C Report'!V$200:V$299)+SUMIF('C Report'!$A$400:$A$496,'C Report Grouper'!$D96,'C Report'!V$400:V$496)),SUMIF('C Report'!$A$200:$A$299,'C Report Grouper'!$D96,'C Report'!V$200:V$299))</f>
        <v>0</v>
      </c>
      <c r="Y96" s="104">
        <f>IF($D$4="MAP+ADM Waivers",(SUMIF('C Report'!$A$200:$A$299,'C Report Grouper'!$D96,'C Report'!W$200:W$299)+SUMIF('C Report'!$A$400:$A$496,'C Report Grouper'!$D96,'C Report'!W$400:W$496)),SUMIF('C Report'!$A$200:$A$299,'C Report Grouper'!$D96,'C Report'!W$200:W$299))</f>
        <v>0</v>
      </c>
      <c r="Z96" s="104">
        <f>IF($D$4="MAP+ADM Waivers",(SUMIF('C Report'!$A$200:$A$299,'C Report Grouper'!$D96,'C Report'!X$200:X$299)+SUMIF('C Report'!$A$400:$A$496,'C Report Grouper'!$D96,'C Report'!X$400:X$496)),SUMIF('C Report'!$A$200:$A$299,'C Report Grouper'!$D96,'C Report'!X$200:X$299))</f>
        <v>0</v>
      </c>
      <c r="AA96" s="104">
        <f>IF($D$4="MAP+ADM Waivers",(SUMIF('C Report'!$A$200:$A$299,'C Report Grouper'!$D96,'C Report'!Y$200:Y$299)+SUMIF('C Report'!$A$400:$A$496,'C Report Grouper'!$D96,'C Report'!Y$400:Y$496)),SUMIF('C Report'!$A$200:$A$299,'C Report Grouper'!$D96,'C Report'!Y$200:Y$299))</f>
        <v>0</v>
      </c>
      <c r="AB96" s="104">
        <f>IF($D$4="MAP+ADM Waivers",(SUMIF('C Report'!$A$200:$A$299,'C Report Grouper'!$D96,'C Report'!Z$200:Z$299)+SUMIF('C Report'!$A$400:$A$496,'C Report Grouper'!$D96,'C Report'!Z$400:Z$496)),SUMIF('C Report'!$A$200:$A$299,'C Report Grouper'!$D96,'C Report'!Z$200:Z$299))</f>
        <v>0</v>
      </c>
      <c r="AC96" s="104">
        <f>IF($D$4="MAP+ADM Waivers",(SUMIF('C Report'!$A$200:$A$299,'C Report Grouper'!$D96,'C Report'!AA$200:AA$299)+SUMIF('C Report'!$A$400:$A$496,'C Report Grouper'!$D96,'C Report'!AA$400:AA$496)),SUMIF('C Report'!$A$200:$A$299,'C Report Grouper'!$D96,'C Report'!AA$200:AA$299))</f>
        <v>0</v>
      </c>
      <c r="AD96" s="104">
        <f>IF($D$4="MAP+ADM Waivers",(SUMIF('C Report'!$A$200:$A$299,'C Report Grouper'!$D96,'C Report'!AB$200:AB$299)+SUMIF('C Report'!$A$400:$A$496,'C Report Grouper'!$D96,'C Report'!AB$400:AB$496)),SUMIF('C Report'!$A$200:$A$299,'C Report Grouper'!$D96,'C Report'!AB$200:AB$299))</f>
        <v>0</v>
      </c>
      <c r="AE96" s="104">
        <f>IF($D$4="MAP+ADM Waivers",(SUMIF('C Report'!$A$200:$A$299,'C Report Grouper'!$D96,'C Report'!AC$200:AC$299)+SUMIF('C Report'!$A$400:$A$496,'C Report Grouper'!$D96,'C Report'!AC$400:AC$496)),SUMIF('C Report'!$A$200:$A$299,'C Report Grouper'!$D96,'C Report'!AC$200:AC$299))</f>
        <v>0</v>
      </c>
      <c r="AF96" s="104">
        <f>IF($D$4="MAP+ADM Waivers",(SUMIF('C Report'!$A$200:$A$299,'C Report Grouper'!$D96,'C Report'!AD$200:AD$299)+SUMIF('C Report'!$A$400:$A$496,'C Report Grouper'!$D96,'C Report'!AD$400:AD$496)),SUMIF('C Report'!$A$200:$A$299,'C Report Grouper'!$D96,'C Report'!AD$200:AD$299))</f>
        <v>0</v>
      </c>
      <c r="AG96" s="104">
        <f>IF($D$4="MAP+ADM Waivers",(SUMIF('C Report'!$A$200:$A$299,'C Report Grouper'!$D96,'C Report'!AE$200:AE$299)+SUMIF('C Report'!$A$400:$A$496,'C Report Grouper'!$D96,'C Report'!AE$400:AE$496)),SUMIF('C Report'!$A$200:$A$299,'C Report Grouper'!$D96,'C Report'!AE$200:AE$299))</f>
        <v>0</v>
      </c>
      <c r="AH96" s="105">
        <f>IF($D$4="MAP+ADM Waivers",(SUMIF('C Report'!$A$200:$A$299,'C Report Grouper'!$D96,'C Report'!AF$200:AF$299)+SUMIF('C Report'!$A$400:$A$496,'C Report Grouper'!$D96,'C Report'!AF$400:AF$496)),SUMIF('C Report'!$A$200:$A$299,'C Report Grouper'!$D96,'C Report'!AF$200:AF$299))</f>
        <v>0</v>
      </c>
    </row>
    <row r="97" spans="2:34" ht="13.5" hidden="1" thickBot="1" x14ac:dyDescent="0.25">
      <c r="B97" s="22"/>
      <c r="C97" s="58"/>
      <c r="D97" s="214"/>
      <c r="E97" s="199">
        <f>IF($D$4="MAP+ADM Waivers",(SUMIF('C Report'!$A$200:$A$299,'C Report Grouper'!$D97,'C Report'!C$200:C$299)+SUMIF('C Report'!$A$400:$A$496,'C Report Grouper'!$D97,'C Report'!C$400:C$496)),SUMIF('C Report'!$A$200:$A$299,'C Report Grouper'!$D97,'C Report'!C$200:C$299))</f>
        <v>0</v>
      </c>
      <c r="F97" s="200">
        <f>IF($D$4="MAP+ADM Waivers",(SUMIF('C Report'!$A$200:$A$299,'C Report Grouper'!$D97,'C Report'!D$200:D$299)+SUMIF('C Report'!$A$400:$A$496,'C Report Grouper'!$D97,'C Report'!D$400:D$496)),SUMIF('C Report'!$A$200:$A$299,'C Report Grouper'!$D97,'C Report'!D$200:D$299))</f>
        <v>0</v>
      </c>
      <c r="G97" s="200">
        <f>IF($D$4="MAP+ADM Waivers",(SUMIF('C Report'!$A$200:$A$299,'C Report Grouper'!$D97,'C Report'!E$200:E$299)+SUMIF('C Report'!$A$400:$A$496,'C Report Grouper'!$D97,'C Report'!E$400:E$496)),SUMIF('C Report'!$A$200:$A$299,'C Report Grouper'!$D97,'C Report'!E$200:E$299))</f>
        <v>0</v>
      </c>
      <c r="H97" s="200">
        <f>IF($D$4="MAP+ADM Waivers",(SUMIF('C Report'!$A$200:$A$299,'C Report Grouper'!$D97,'C Report'!F$200:F$299)+SUMIF('C Report'!$A$400:$A$496,'C Report Grouper'!$D97,'C Report'!F$400:F$496)),SUMIF('C Report'!$A$200:$A$299,'C Report Grouper'!$D97,'C Report'!F$200:F$299))</f>
        <v>0</v>
      </c>
      <c r="I97" s="200">
        <f>IF($D$4="MAP+ADM Waivers",(SUMIF('C Report'!$A$200:$A$299,'C Report Grouper'!$D97,'C Report'!G$200:G$299)+SUMIF('C Report'!$A$400:$A$496,'C Report Grouper'!$D97,'C Report'!G$400:G$496)),SUMIF('C Report'!$A$200:$A$299,'C Report Grouper'!$D97,'C Report'!G$200:G$299))</f>
        <v>0</v>
      </c>
      <c r="J97" s="200">
        <f>IF($D$4="MAP+ADM Waivers",(SUMIF('C Report'!$A$200:$A$299,'C Report Grouper'!$D97,'C Report'!H$200:H$299)+SUMIF('C Report'!$A$400:$A$496,'C Report Grouper'!$D97,'C Report'!H$400:H$496)),SUMIF('C Report'!$A$200:$A$299,'C Report Grouper'!$D97,'C Report'!H$200:H$299))</f>
        <v>0</v>
      </c>
      <c r="K97" s="200">
        <f>IF($D$4="MAP+ADM Waivers",(SUMIF('C Report'!$A$200:$A$299,'C Report Grouper'!$D97,'C Report'!I$200:I$299)+SUMIF('C Report'!$A$400:$A$496,'C Report Grouper'!$D97,'C Report'!I$400:I$496)),SUMIF('C Report'!$A$200:$A$299,'C Report Grouper'!$D97,'C Report'!I$200:I$299))</f>
        <v>0</v>
      </c>
      <c r="L97" s="200">
        <f>IF($D$4="MAP+ADM Waivers",(SUMIF('C Report'!$A$200:$A$299,'C Report Grouper'!$D97,'C Report'!J$200:J$299)+SUMIF('C Report'!$A$400:$A$496,'C Report Grouper'!$D97,'C Report'!J$400:J$496)),SUMIF('C Report'!$A$200:$A$299,'C Report Grouper'!$D97,'C Report'!J$200:J$299))</f>
        <v>0</v>
      </c>
      <c r="M97" s="200">
        <f>IF($D$4="MAP+ADM Waivers",(SUMIF('C Report'!$A$200:$A$299,'C Report Grouper'!$D97,'C Report'!K$200:K$299)+SUMIF('C Report'!$A$400:$A$496,'C Report Grouper'!$D97,'C Report'!K$400:K$496)),SUMIF('C Report'!$A$200:$A$299,'C Report Grouper'!$D97,'C Report'!K$200:K$299))</f>
        <v>0</v>
      </c>
      <c r="N97" s="200">
        <f>IF($D$4="MAP+ADM Waivers",(SUMIF('C Report'!$A$200:$A$299,'C Report Grouper'!$D97,'C Report'!L$200:L$299)+SUMIF('C Report'!$A$400:$A$496,'C Report Grouper'!$D97,'C Report'!L$400:L$496)),SUMIF('C Report'!$A$200:$A$299,'C Report Grouper'!$D97,'C Report'!L$200:L$299))</f>
        <v>0</v>
      </c>
      <c r="O97" s="200">
        <f>IF($D$4="MAP+ADM Waivers",(SUMIF('C Report'!$A$200:$A$299,'C Report Grouper'!$D97,'C Report'!M$200:M$299)+SUMIF('C Report'!$A$400:$A$496,'C Report Grouper'!$D97,'C Report'!M$400:M$496)),SUMIF('C Report'!$A$200:$A$299,'C Report Grouper'!$D97,'C Report'!M$200:M$299))</f>
        <v>0</v>
      </c>
      <c r="P97" s="200">
        <f>IF($D$4="MAP+ADM Waivers",(SUMIF('C Report'!$A$200:$A$299,'C Report Grouper'!$D97,'C Report'!N$200:N$299)+SUMIF('C Report'!$A$400:$A$496,'C Report Grouper'!$D97,'C Report'!N$400:N$496)),SUMIF('C Report'!$A$200:$A$299,'C Report Grouper'!$D97,'C Report'!N$200:N$299))</f>
        <v>0</v>
      </c>
      <c r="Q97" s="200">
        <f>IF($D$4="MAP+ADM Waivers",(SUMIF('C Report'!$A$200:$A$299,'C Report Grouper'!$D97,'C Report'!O$200:O$299)+SUMIF('C Report'!$A$400:$A$496,'C Report Grouper'!$D97,'C Report'!O$400:O$496)),SUMIF('C Report'!$A$200:$A$299,'C Report Grouper'!$D97,'C Report'!O$200:O$299))</f>
        <v>0</v>
      </c>
      <c r="R97" s="200">
        <f>IF($D$4="MAP+ADM Waivers",(SUMIF('C Report'!$A$200:$A$299,'C Report Grouper'!$D97,'C Report'!P$200:P$299)+SUMIF('C Report'!$A$400:$A$496,'C Report Grouper'!$D97,'C Report'!P$400:P$496)),SUMIF('C Report'!$A$200:$A$299,'C Report Grouper'!$D97,'C Report'!P$200:P$299))</f>
        <v>0</v>
      </c>
      <c r="S97" s="200">
        <f>IF($D$4="MAP+ADM Waivers",(SUMIF('C Report'!$A$200:$A$299,'C Report Grouper'!$D97,'C Report'!Q$200:Q$299)+SUMIF('C Report'!$A$400:$A$496,'C Report Grouper'!$D97,'C Report'!Q$400:Q$496)),SUMIF('C Report'!$A$200:$A$299,'C Report Grouper'!$D97,'C Report'!Q$200:Q$299))</f>
        <v>0</v>
      </c>
      <c r="T97" s="200">
        <f>IF($D$4="MAP+ADM Waivers",(SUMIF('C Report'!$A$200:$A$299,'C Report Grouper'!$D97,'C Report'!R$200:R$299)+SUMIF('C Report'!$A$400:$A$496,'C Report Grouper'!$D97,'C Report'!R$400:R$496)),SUMIF('C Report'!$A$200:$A$299,'C Report Grouper'!$D97,'C Report'!R$200:R$299))</f>
        <v>0</v>
      </c>
      <c r="U97" s="200">
        <f>IF($D$4="MAP+ADM Waivers",(SUMIF('C Report'!$A$200:$A$299,'C Report Grouper'!$D97,'C Report'!S$200:S$299)+SUMIF('C Report'!$A$400:$A$496,'C Report Grouper'!$D97,'C Report'!S$400:S$496)),SUMIF('C Report'!$A$200:$A$299,'C Report Grouper'!$D97,'C Report'!S$200:S$299))</f>
        <v>0</v>
      </c>
      <c r="V97" s="200">
        <f>IF($D$4="MAP+ADM Waivers",(SUMIF('C Report'!$A$200:$A$299,'C Report Grouper'!$D97,'C Report'!T$200:T$299)+SUMIF('C Report'!$A$400:$A$496,'C Report Grouper'!$D97,'C Report'!T$400:T$496)),SUMIF('C Report'!$A$200:$A$299,'C Report Grouper'!$D97,'C Report'!T$200:T$299))</f>
        <v>0</v>
      </c>
      <c r="W97" s="200">
        <f>IF($D$4="MAP+ADM Waivers",(SUMIF('C Report'!$A$200:$A$299,'C Report Grouper'!$D97,'C Report'!U$200:U$299)+SUMIF('C Report'!$A$400:$A$496,'C Report Grouper'!$D97,'C Report'!U$400:U$496)),SUMIF('C Report'!$A$200:$A$299,'C Report Grouper'!$D97,'C Report'!U$200:U$299))</f>
        <v>0</v>
      </c>
      <c r="X97" s="200">
        <f>IF($D$4="MAP+ADM Waivers",(SUMIF('C Report'!$A$200:$A$299,'C Report Grouper'!$D97,'C Report'!V$200:V$299)+SUMIF('C Report'!$A$400:$A$496,'C Report Grouper'!$D97,'C Report'!V$400:V$496)),SUMIF('C Report'!$A$200:$A$299,'C Report Grouper'!$D97,'C Report'!V$200:V$299))</f>
        <v>0</v>
      </c>
      <c r="Y97" s="200">
        <f>IF($D$4="MAP+ADM Waivers",(SUMIF('C Report'!$A$200:$A$299,'C Report Grouper'!$D97,'C Report'!W$200:W$299)+SUMIF('C Report'!$A$400:$A$496,'C Report Grouper'!$D97,'C Report'!W$400:W$496)),SUMIF('C Report'!$A$200:$A$299,'C Report Grouper'!$D97,'C Report'!W$200:W$299))</f>
        <v>0</v>
      </c>
      <c r="Z97" s="200">
        <f>IF($D$4="MAP+ADM Waivers",(SUMIF('C Report'!$A$200:$A$299,'C Report Grouper'!$D97,'C Report'!X$200:X$299)+SUMIF('C Report'!$A$400:$A$496,'C Report Grouper'!$D97,'C Report'!X$400:X$496)),SUMIF('C Report'!$A$200:$A$299,'C Report Grouper'!$D97,'C Report'!X$200:X$299))</f>
        <v>0</v>
      </c>
      <c r="AA97" s="200">
        <f>IF($D$4="MAP+ADM Waivers",(SUMIF('C Report'!$A$200:$A$299,'C Report Grouper'!$D97,'C Report'!Y$200:Y$299)+SUMIF('C Report'!$A$400:$A$496,'C Report Grouper'!$D97,'C Report'!Y$400:Y$496)),SUMIF('C Report'!$A$200:$A$299,'C Report Grouper'!$D97,'C Report'!Y$200:Y$299))</f>
        <v>0</v>
      </c>
      <c r="AB97" s="200">
        <f>IF($D$4="MAP+ADM Waivers",(SUMIF('C Report'!$A$200:$A$299,'C Report Grouper'!$D97,'C Report'!Z$200:Z$299)+SUMIF('C Report'!$A$400:$A$496,'C Report Grouper'!$D97,'C Report'!Z$400:Z$496)),SUMIF('C Report'!$A$200:$A$299,'C Report Grouper'!$D97,'C Report'!Z$200:Z$299))</f>
        <v>0</v>
      </c>
      <c r="AC97" s="200">
        <f>IF($D$4="MAP+ADM Waivers",(SUMIF('C Report'!$A$200:$A$299,'C Report Grouper'!$D97,'C Report'!AA$200:AA$299)+SUMIF('C Report'!$A$400:$A$496,'C Report Grouper'!$D97,'C Report'!AA$400:AA$496)),SUMIF('C Report'!$A$200:$A$299,'C Report Grouper'!$D97,'C Report'!AA$200:AA$299))</f>
        <v>0</v>
      </c>
      <c r="AD97" s="200">
        <f>IF($D$4="MAP+ADM Waivers",(SUMIF('C Report'!$A$200:$A$299,'C Report Grouper'!$D97,'C Report'!AG$200:AG$299)+SUMIF('C Report'!$A$400:$A$496,'C Report Grouper'!$D97,'C Report'!AG$400:AG$496)),SUMIF('C Report'!$A$200:$A$299,'C Report Grouper'!$D97,'C Report'!AG$200:AG$299))</f>
        <v>0</v>
      </c>
      <c r="AE97" s="200">
        <f>IF($D$4="MAP+ADM Waivers",(SUMIF('C Report'!$A$200:$A$299,'C Report Grouper'!$D97,'C Report'!AH$200:AH$299)+SUMIF('C Report'!$A$400:$A$496,'C Report Grouper'!$D97,'C Report'!AH$400:AH$496)),SUMIF('C Report'!$A$200:$A$299,'C Report Grouper'!$D97,'C Report'!AH$200:AH$299))</f>
        <v>0</v>
      </c>
      <c r="AF97" s="200">
        <f>IF($D$4="MAP+ADM Waivers",(SUMIF('C Report'!$A$200:$A$299,'C Report Grouper'!$D97,'C Report'!AI$200:AI$299)+SUMIF('C Report'!$A$400:$A$496,'C Report Grouper'!$D97,'C Report'!AI$400:AI$496)),SUMIF('C Report'!$A$200:$A$299,'C Report Grouper'!$D97,'C Report'!AI$200:AI$299))</f>
        <v>0</v>
      </c>
      <c r="AG97" s="200">
        <f>IF($D$4="MAP+ADM Waivers",(SUMIF('C Report'!$A$200:$A$299,'C Report Grouper'!$D97,'C Report'!AJ$200:AJ$299)+SUMIF('C Report'!$A$400:$A$496,'C Report Grouper'!$D97,'C Report'!AJ$400:AJ$496)),SUMIF('C Report'!$A$200:$A$299,'C Report Grouper'!$D97,'C Report'!AJ$200:AJ$299))</f>
        <v>0</v>
      </c>
      <c r="AH97" s="201">
        <f>IF($D$4="MAP+ADM Waivers",(SUMIF('C Report'!$A$200:$A$299,'C Report Grouper'!$D97,'C Report'!AK$200:AK$299)+SUMIF('C Report'!$A$400:$A$496,'C Report Grouper'!$D97,'C Report'!AK$400:AK$496)),SUMIF('C Report'!$A$200:$A$299,'C Report Grouper'!$D97,'C Report'!AK$200:AK$299))</f>
        <v>0</v>
      </c>
    </row>
    <row r="98" spans="2:34" ht="13.5" hidden="1" thickBot="1" x14ac:dyDescent="0.25">
      <c r="B98" s="42" t="s">
        <v>4</v>
      </c>
      <c r="C98" s="323"/>
      <c r="D98" s="215"/>
      <c r="E98" s="123">
        <f>SUM(E58:E97)</f>
        <v>275654174</v>
      </c>
      <c r="F98" s="124">
        <f>SUM(F58:F97)</f>
        <v>368950665</v>
      </c>
      <c r="G98" s="124">
        <f>SUM(G58:G97)</f>
        <v>251299821</v>
      </c>
      <c r="H98" s="124">
        <f>SUM(H58:H97)</f>
        <v>266093131</v>
      </c>
      <c r="I98" s="124">
        <f>SUM(I58:I97)</f>
        <v>323029654</v>
      </c>
      <c r="J98" s="124">
        <f t="shared" ref="J98:AH98" si="1">SUM(J58:J97)</f>
        <v>0</v>
      </c>
      <c r="K98" s="124">
        <f t="shared" si="1"/>
        <v>0</v>
      </c>
      <c r="L98" s="124">
        <f t="shared" si="1"/>
        <v>0</v>
      </c>
      <c r="M98" s="124">
        <f t="shared" si="1"/>
        <v>0</v>
      </c>
      <c r="N98" s="124">
        <f t="shared" si="1"/>
        <v>0</v>
      </c>
      <c r="O98" s="124">
        <f t="shared" si="1"/>
        <v>0</v>
      </c>
      <c r="P98" s="124">
        <f t="shared" si="1"/>
        <v>0</v>
      </c>
      <c r="Q98" s="124">
        <f t="shared" si="1"/>
        <v>0</v>
      </c>
      <c r="R98" s="124">
        <f t="shared" si="1"/>
        <v>0</v>
      </c>
      <c r="S98" s="124">
        <f t="shared" si="1"/>
        <v>0</v>
      </c>
      <c r="T98" s="124">
        <f t="shared" si="1"/>
        <v>0</v>
      </c>
      <c r="U98" s="124">
        <f t="shared" si="1"/>
        <v>0</v>
      </c>
      <c r="V98" s="124">
        <f t="shared" si="1"/>
        <v>0</v>
      </c>
      <c r="W98" s="124">
        <f t="shared" si="1"/>
        <v>0</v>
      </c>
      <c r="X98" s="124">
        <f t="shared" si="1"/>
        <v>0</v>
      </c>
      <c r="Y98" s="124">
        <f t="shared" si="1"/>
        <v>0</v>
      </c>
      <c r="Z98" s="124">
        <f t="shared" si="1"/>
        <v>0</v>
      </c>
      <c r="AA98" s="124">
        <f t="shared" si="1"/>
        <v>0</v>
      </c>
      <c r="AB98" s="124">
        <f t="shared" si="1"/>
        <v>0</v>
      </c>
      <c r="AC98" s="124">
        <f t="shared" si="1"/>
        <v>0</v>
      </c>
      <c r="AD98" s="124">
        <f t="shared" si="1"/>
        <v>0</v>
      </c>
      <c r="AE98" s="124">
        <f t="shared" si="1"/>
        <v>0</v>
      </c>
      <c r="AF98" s="124">
        <f t="shared" si="1"/>
        <v>0</v>
      </c>
      <c r="AG98" s="124">
        <f t="shared" si="1"/>
        <v>0</v>
      </c>
      <c r="AH98" s="125">
        <f t="shared" si="1"/>
        <v>0</v>
      </c>
    </row>
    <row r="99" spans="2:34" x14ac:dyDescent="0.2">
      <c r="B99" s="18"/>
    </row>
  </sheetData>
  <sheetProtection algorithmName="SHA-512" hashValue="GASBAXsYhUjZk0QWbuiReEmaz0OuYGc/0dX/kbmLvxc5iKqSZ0a03hIqG1oS7+gMg7WHBeco77mcv9bGDLQO/g==" saltValue="t3nSFIiNC4/viZpsTSQ2lQ=="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zoomScaleNormal="100" workbookViewId="0"/>
  </sheetViews>
  <sheetFormatPr defaultColWidth="8.7109375" defaultRowHeight="12.75" x14ac:dyDescent="0.2"/>
  <cols>
    <col min="1" max="1" width="8.7109375" style="426"/>
    <col min="2" max="2" width="42.85546875" style="426" customWidth="1"/>
    <col min="3" max="3" width="5.5703125" style="490" customWidth="1"/>
    <col min="4" max="6" width="15.140625" style="426" customWidth="1"/>
    <col min="7" max="8" width="16.85546875" style="426" customWidth="1"/>
    <col min="9" max="33" width="16.85546875" style="426" hidden="1" customWidth="1"/>
    <col min="34" max="34" width="33.85546875" style="426" customWidth="1"/>
    <col min="35" max="16384" width="8.7109375" style="426"/>
  </cols>
  <sheetData>
    <row r="1" spans="1:34" ht="27.6" customHeight="1" x14ac:dyDescent="0.2">
      <c r="A1" s="424"/>
      <c r="B1" s="424"/>
      <c r="C1" s="424"/>
    </row>
    <row r="2" spans="1:34" x14ac:dyDescent="0.2">
      <c r="E2" s="491"/>
      <c r="F2" s="492"/>
      <c r="G2" s="493"/>
      <c r="H2" s="494"/>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row>
    <row r="3" spans="1:34" ht="15" x14ac:dyDescent="0.25">
      <c r="B3" s="432" t="s">
        <v>79</v>
      </c>
      <c r="E3" s="491"/>
      <c r="F3" s="496"/>
      <c r="G3" s="493"/>
      <c r="H3" s="494"/>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row>
    <row r="5" spans="1:34" ht="14.25" x14ac:dyDescent="0.2">
      <c r="B5" s="497" t="s">
        <v>121</v>
      </c>
    </row>
    <row r="6" spans="1:34" ht="14.25" x14ac:dyDescent="0.2">
      <c r="B6" s="497" t="s">
        <v>122</v>
      </c>
    </row>
    <row r="7" spans="1:34" ht="14.25" x14ac:dyDescent="0.2">
      <c r="B7" s="498" t="s">
        <v>123</v>
      </c>
    </row>
    <row r="8" spans="1:34" ht="15" x14ac:dyDescent="0.2">
      <c r="B8" s="499" t="s">
        <v>124</v>
      </c>
    </row>
    <row r="9" spans="1:34" ht="13.5" thickBot="1" x14ac:dyDescent="0.25">
      <c r="B9" s="453"/>
      <c r="C9" s="500"/>
    </row>
    <row r="10" spans="1:34" ht="12.95" customHeight="1" x14ac:dyDescent="0.2">
      <c r="B10" s="501"/>
      <c r="C10" s="502"/>
      <c r="D10" s="503" t="s">
        <v>0</v>
      </c>
      <c r="E10" s="504"/>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822" t="s">
        <v>60</v>
      </c>
    </row>
    <row r="11" spans="1:34" ht="13.5" thickBot="1" x14ac:dyDescent="0.25">
      <c r="B11" s="505"/>
      <c r="C11" s="506"/>
      <c r="D11" s="507">
        <f>'DY Def'!B$5</f>
        <v>1</v>
      </c>
      <c r="E11" s="507">
        <f>'DY Def'!C$5</f>
        <v>2</v>
      </c>
      <c r="F11" s="507">
        <f>'DY Def'!D$5</f>
        <v>3</v>
      </c>
      <c r="G11" s="507">
        <f>'DY Def'!E$5</f>
        <v>4</v>
      </c>
      <c r="H11" s="507">
        <f>'DY Def'!F$5</f>
        <v>5</v>
      </c>
      <c r="I11" s="507">
        <f>'DY Def'!G$5</f>
        <v>6</v>
      </c>
      <c r="J11" s="507">
        <f>'DY Def'!H$5</f>
        <v>7</v>
      </c>
      <c r="K11" s="507">
        <f>'DY Def'!I$5</f>
        <v>8</v>
      </c>
      <c r="L11" s="507">
        <f>'DY Def'!J$5</f>
        <v>9</v>
      </c>
      <c r="M11" s="507">
        <f>'DY Def'!K$5</f>
        <v>10</v>
      </c>
      <c r="N11" s="507">
        <f>'DY Def'!L$5</f>
        <v>11</v>
      </c>
      <c r="O11" s="507">
        <f>'DY Def'!M$5</f>
        <v>12</v>
      </c>
      <c r="P11" s="507">
        <f>'DY Def'!N$5</f>
        <v>13</v>
      </c>
      <c r="Q11" s="507">
        <f>'DY Def'!O$5</f>
        <v>14</v>
      </c>
      <c r="R11" s="507">
        <f>'DY Def'!P$5</f>
        <v>15</v>
      </c>
      <c r="S11" s="507">
        <f>'DY Def'!Q$5</f>
        <v>16</v>
      </c>
      <c r="T11" s="507">
        <f>'DY Def'!R$5</f>
        <v>17</v>
      </c>
      <c r="U11" s="507">
        <f>'DY Def'!S$5</f>
        <v>18</v>
      </c>
      <c r="V11" s="507">
        <f>'DY Def'!T$5</f>
        <v>19</v>
      </c>
      <c r="W11" s="507">
        <f>'DY Def'!U$5</f>
        <v>20</v>
      </c>
      <c r="X11" s="507">
        <f>'DY Def'!V$5</f>
        <v>21</v>
      </c>
      <c r="Y11" s="507">
        <f>'DY Def'!W$5</f>
        <v>22</v>
      </c>
      <c r="Z11" s="507">
        <f>'DY Def'!X$5</f>
        <v>23</v>
      </c>
      <c r="AA11" s="507">
        <f>'DY Def'!Y$5</f>
        <v>24</v>
      </c>
      <c r="AB11" s="507">
        <f>'DY Def'!Z$5</f>
        <v>25</v>
      </c>
      <c r="AC11" s="507">
        <f>'DY Def'!AA$5</f>
        <v>26</v>
      </c>
      <c r="AD11" s="507">
        <f>'DY Def'!AB$5</f>
        <v>27</v>
      </c>
      <c r="AE11" s="507">
        <f>'DY Def'!AC$5</f>
        <v>28</v>
      </c>
      <c r="AF11" s="507">
        <f>'DY Def'!AD$5</f>
        <v>29</v>
      </c>
      <c r="AG11" s="507">
        <f>'DY Def'!AE$5</f>
        <v>30</v>
      </c>
      <c r="AH11" s="823"/>
    </row>
    <row r="12" spans="1:34" x14ac:dyDescent="0.2">
      <c r="B12" s="505"/>
      <c r="C12" s="506"/>
      <c r="D12" s="508"/>
      <c r="E12" s="508"/>
      <c r="F12" s="508"/>
      <c r="G12" s="508"/>
      <c r="H12" s="508"/>
      <c r="I12" s="508"/>
      <c r="J12" s="508"/>
      <c r="K12" s="508"/>
      <c r="L12" s="508"/>
      <c r="M12" s="508"/>
      <c r="N12" s="508"/>
      <c r="O12" s="508"/>
      <c r="P12" s="508"/>
      <c r="Q12" s="508"/>
      <c r="R12" s="508"/>
      <c r="S12" s="508"/>
      <c r="T12" s="508"/>
      <c r="U12" s="508"/>
      <c r="V12" s="508"/>
      <c r="W12" s="508"/>
      <c r="X12" s="508"/>
      <c r="Y12" s="508"/>
      <c r="Z12" s="508"/>
      <c r="AA12" s="508"/>
      <c r="AB12" s="508"/>
      <c r="AC12" s="508"/>
      <c r="AD12" s="508"/>
      <c r="AE12" s="441"/>
      <c r="AF12" s="441"/>
      <c r="AG12" s="442"/>
      <c r="AH12" s="509"/>
    </row>
    <row r="13" spans="1:34" hidden="1" x14ac:dyDescent="0.2">
      <c r="B13" s="510" t="s">
        <v>84</v>
      </c>
      <c r="C13" s="506"/>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G13" s="512"/>
      <c r="AH13" s="513"/>
    </row>
    <row r="14" spans="1:34" hidden="1" x14ac:dyDescent="0.2">
      <c r="B14" s="514" t="str">
        <f>IFERROR(VLOOKUP(C14,'MEG Def'!$A$7:$B$12,2),"")</f>
        <v/>
      </c>
      <c r="C14" s="506"/>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09"/>
    </row>
    <row r="15" spans="1:34" hidden="1" x14ac:dyDescent="0.2">
      <c r="B15" s="514" t="str">
        <f>IFERROR(VLOOKUP(C15,'MEG Def'!$A$7:$B$12,2),"")</f>
        <v/>
      </c>
      <c r="C15" s="506"/>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09"/>
    </row>
    <row r="16" spans="1:34" hidden="1" x14ac:dyDescent="0.2">
      <c r="B16" s="514" t="str">
        <f>IFERROR(VLOOKUP(C16,'MEG Def'!$A$7:$B$12,2),"")</f>
        <v/>
      </c>
      <c r="C16" s="506"/>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09"/>
    </row>
    <row r="17" spans="2:34" hidden="1" x14ac:dyDescent="0.2">
      <c r="B17" s="514" t="str">
        <f>IFERROR(VLOOKUP(C17,'MEG Def'!$A$7:$B$12,2),"")</f>
        <v/>
      </c>
      <c r="C17" s="506"/>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09"/>
    </row>
    <row r="18" spans="2:34" hidden="1" x14ac:dyDescent="0.2">
      <c r="B18" s="514" t="str">
        <f>IFERROR(VLOOKUP(C18,'MEG Def'!$A$7:$B$12,2),"")</f>
        <v/>
      </c>
      <c r="C18" s="506"/>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09"/>
    </row>
    <row r="19" spans="2:34" hidden="1" x14ac:dyDescent="0.2">
      <c r="B19" s="514"/>
      <c r="C19" s="506"/>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09"/>
    </row>
    <row r="20" spans="2:34" hidden="1" x14ac:dyDescent="0.2">
      <c r="B20" s="515" t="s">
        <v>86</v>
      </c>
      <c r="C20" s="50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09"/>
    </row>
    <row r="21" spans="2:34" hidden="1" x14ac:dyDescent="0.2">
      <c r="B21" s="514" t="str">
        <f>IFERROR(VLOOKUP(C21,'MEG Def'!$A$21:$B$26,2),"")</f>
        <v/>
      </c>
      <c r="C21" s="506"/>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09"/>
    </row>
    <row r="22" spans="2:34" hidden="1" x14ac:dyDescent="0.2">
      <c r="B22" s="514" t="str">
        <f>IFERROR(VLOOKUP(C22,'MEG Def'!$A$21:$B$26,2),"")</f>
        <v/>
      </c>
      <c r="C22" s="506"/>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09"/>
    </row>
    <row r="23" spans="2:34" hidden="1" x14ac:dyDescent="0.2">
      <c r="B23" s="514" t="str">
        <f>IFERROR(VLOOKUP(C23,'MEG Def'!$A$21:$B$26,2),"")</f>
        <v/>
      </c>
      <c r="C23" s="506"/>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09"/>
    </row>
    <row r="24" spans="2:34" hidden="1" x14ac:dyDescent="0.2">
      <c r="B24" s="514" t="str">
        <f>IFERROR(VLOOKUP(C24,'MEG Def'!$A$21:$B$26,2),"")</f>
        <v/>
      </c>
      <c r="C24" s="506"/>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09"/>
    </row>
    <row r="25" spans="2:34" hidden="1" x14ac:dyDescent="0.2">
      <c r="B25" s="514" t="str">
        <f>IFERROR(VLOOKUP(C25,'MEG Def'!$A$21:$B$26,2),"")</f>
        <v/>
      </c>
      <c r="C25" s="506"/>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09"/>
    </row>
    <row r="26" spans="2:34" hidden="1" x14ac:dyDescent="0.2">
      <c r="B26" s="514"/>
      <c r="C26" s="517"/>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09"/>
    </row>
    <row r="27" spans="2:34" hidden="1" x14ac:dyDescent="0.2">
      <c r="B27" s="515" t="s">
        <v>44</v>
      </c>
      <c r="C27" s="506"/>
      <c r="D27" s="516"/>
      <c r="E27" s="516"/>
      <c r="F27" s="516"/>
      <c r="G27" s="516"/>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09"/>
    </row>
    <row r="28" spans="2:34" hidden="1" x14ac:dyDescent="0.2">
      <c r="B28" s="514" t="str">
        <f>IFERROR(VLOOKUP(C28,'MEG Def'!$A$35:$B$40,2),"")</f>
        <v/>
      </c>
      <c r="C28" s="506"/>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09"/>
    </row>
    <row r="29" spans="2:34" hidden="1" x14ac:dyDescent="0.2">
      <c r="B29" s="514" t="str">
        <f>IFERROR(VLOOKUP(C29,'MEG Def'!$A$35:$B$40,2),"")</f>
        <v/>
      </c>
      <c r="C29" s="506"/>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09"/>
    </row>
    <row r="30" spans="2:34" hidden="1" x14ac:dyDescent="0.2">
      <c r="B30" s="514" t="str">
        <f>IFERROR(VLOOKUP(C30,'MEG Def'!$A$35:$B$40,2),"")</f>
        <v/>
      </c>
      <c r="C30" s="506"/>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09"/>
    </row>
    <row r="31" spans="2:34" hidden="1" x14ac:dyDescent="0.2">
      <c r="B31" s="514" t="str">
        <f>IFERROR(VLOOKUP(C31,'MEG Def'!$A$35:$B$40,2),"")</f>
        <v/>
      </c>
      <c r="C31" s="506"/>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09"/>
    </row>
    <row r="32" spans="2:34" hidden="1" x14ac:dyDescent="0.2">
      <c r="B32" s="514" t="str">
        <f>IFERROR(VLOOKUP(C32,'MEG Def'!$A$35:$B$40,2),"")</f>
        <v/>
      </c>
      <c r="C32" s="506"/>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09"/>
    </row>
    <row r="33" spans="2:34" hidden="1" x14ac:dyDescent="0.2">
      <c r="B33" s="514"/>
      <c r="C33" s="517"/>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09"/>
    </row>
    <row r="34" spans="2:34" x14ac:dyDescent="0.2">
      <c r="B34" s="518" t="s">
        <v>43</v>
      </c>
      <c r="C34" s="517"/>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09"/>
    </row>
    <row r="35" spans="2:34" x14ac:dyDescent="0.2">
      <c r="B35" s="514" t="str">
        <f>IFERROR(VLOOKUP(C35,'MEG Def'!$A$42:$B$45,2),"")</f>
        <v xml:space="preserve">New Adult Group </v>
      </c>
      <c r="C35" s="517">
        <v>1</v>
      </c>
      <c r="D35" s="478"/>
      <c r="E35" s="478">
        <v>-21682</v>
      </c>
      <c r="F35" s="478">
        <v>-152</v>
      </c>
      <c r="G35" s="478">
        <v>1542572</v>
      </c>
      <c r="H35" s="478">
        <v>-3289838</v>
      </c>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9"/>
    </row>
    <row r="36" spans="2:34" hidden="1" x14ac:dyDescent="0.2">
      <c r="B36" s="514" t="str">
        <f>IFERROR(VLOOKUP(C36,'MEG Def'!$A$42:$B$45,2),"")</f>
        <v/>
      </c>
      <c r="C36" s="517"/>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09"/>
    </row>
    <row r="37" spans="2:34" hidden="1" x14ac:dyDescent="0.2">
      <c r="B37" s="514" t="str">
        <f>IFERROR(VLOOKUP(C37,'MEG Def'!$A$42:$B$45,2),"")</f>
        <v/>
      </c>
      <c r="C37" s="517"/>
      <c r="D37" s="511"/>
      <c r="E37" s="511"/>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09"/>
    </row>
    <row r="38" spans="2:34" hidden="1" x14ac:dyDescent="0.2">
      <c r="B38" s="519"/>
      <c r="C38" s="517"/>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c r="AF38" s="516"/>
      <c r="AG38" s="516"/>
      <c r="AH38" s="509"/>
    </row>
    <row r="39" spans="2:34" hidden="1" x14ac:dyDescent="0.2">
      <c r="B39" s="518" t="s">
        <v>42</v>
      </c>
      <c r="C39" s="517"/>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09"/>
    </row>
    <row r="40" spans="2:34" hidden="1" x14ac:dyDescent="0.2">
      <c r="B40" s="514" t="str">
        <f>IFERROR(VLOOKUP(C40,'MEG Def'!$A$47:$B$50,2),"")</f>
        <v/>
      </c>
      <c r="C40" s="517"/>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09"/>
    </row>
    <row r="41" spans="2:34" hidden="1" x14ac:dyDescent="0.2">
      <c r="B41" s="514" t="str">
        <f>IFERROR(VLOOKUP(C41,'MEG Def'!$A$47:$B$50,2),"")</f>
        <v/>
      </c>
      <c r="C41" s="517"/>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09"/>
    </row>
    <row r="42" spans="2:34" hidden="1" x14ac:dyDescent="0.2">
      <c r="B42" s="514" t="str">
        <f>IFERROR(VLOOKUP(C42,'MEG Def'!$A$47:$B$50,2),"")</f>
        <v/>
      </c>
      <c r="C42" s="517"/>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09"/>
    </row>
    <row r="43" spans="2:34" hidden="1" x14ac:dyDescent="0.2">
      <c r="B43" s="514"/>
      <c r="C43" s="517"/>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09"/>
    </row>
    <row r="44" spans="2:34" hidden="1" x14ac:dyDescent="0.2">
      <c r="B44" s="518" t="s">
        <v>80</v>
      </c>
      <c r="C44" s="517"/>
      <c r="D44" s="516"/>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09"/>
    </row>
    <row r="45" spans="2:34" hidden="1" x14ac:dyDescent="0.2">
      <c r="B45" s="514" t="str">
        <f>IFERROR(VLOOKUP(C45,'MEG Def'!$A$52:$B$55,2),"")</f>
        <v/>
      </c>
      <c r="C45" s="517"/>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09"/>
    </row>
    <row r="46" spans="2:34" hidden="1" x14ac:dyDescent="0.2">
      <c r="B46" s="514" t="str">
        <f>IFERROR(VLOOKUP(C46,'MEG Def'!$A$52:$B$55,2),"")</f>
        <v/>
      </c>
      <c r="C46" s="517"/>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09"/>
    </row>
    <row r="47" spans="2:34" hidden="1" x14ac:dyDescent="0.2">
      <c r="B47" s="514" t="str">
        <f>IFERROR(VLOOKUP(C47,'MEG Def'!$A$52:$B$55,2),"")</f>
        <v/>
      </c>
      <c r="C47" s="517"/>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09"/>
    </row>
    <row r="48" spans="2:34" hidden="1" x14ac:dyDescent="0.2">
      <c r="B48" s="514"/>
      <c r="C48" s="517"/>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09"/>
    </row>
    <row r="49" spans="2:34" hidden="1" x14ac:dyDescent="0.2">
      <c r="B49" s="518" t="s">
        <v>81</v>
      </c>
      <c r="C49" s="517"/>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09"/>
    </row>
    <row r="50" spans="2:34" hidden="1" x14ac:dyDescent="0.2">
      <c r="B50" s="514" t="str">
        <f>IFERROR(VLOOKUP(C50,'MEG Def'!$A$57:$B$60,2),"")</f>
        <v/>
      </c>
      <c r="C50" s="517"/>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09"/>
    </row>
    <row r="51" spans="2:34" hidden="1" x14ac:dyDescent="0.2">
      <c r="B51" s="514" t="str">
        <f>IFERROR(VLOOKUP(C51,'MEG Def'!$A$57:$B$60,2),"")</f>
        <v/>
      </c>
      <c r="C51" s="517"/>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09"/>
    </row>
    <row r="52" spans="2:34" hidden="1" x14ac:dyDescent="0.2">
      <c r="B52" s="514" t="str">
        <f>IFERROR(VLOOKUP(C52,'MEG Def'!$A$57:$B$60,2),"")</f>
        <v/>
      </c>
      <c r="C52" s="517"/>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09"/>
    </row>
    <row r="53" spans="2:34" ht="13.5" thickBot="1" x14ac:dyDescent="0.25">
      <c r="B53" s="520"/>
      <c r="C53" s="521"/>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2"/>
      <c r="AB53" s="522"/>
      <c r="AC53" s="522"/>
      <c r="AD53" s="522"/>
      <c r="AE53" s="463"/>
      <c r="AF53" s="463"/>
      <c r="AG53" s="523"/>
      <c r="AH53" s="524"/>
    </row>
  </sheetData>
  <sheetProtection algorithmName="SHA-512" hashValue="4weBwYH9aAKzkGBJ7awSOYOgvowj6RBqrEUp8gb9aUbF7sYe/2+RzJ7bRHbulMcMUmZukoq4bzObzUqgr+yPvA==" saltValue="CgEY26fGQ7lU70/wlWleMQ=="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100"/>
  <sheetViews>
    <sheetView showZeros="0" zoomScaleNormal="100" workbookViewId="0"/>
  </sheetViews>
  <sheetFormatPr defaultColWidth="8.7109375" defaultRowHeight="12.75" x14ac:dyDescent="0.2"/>
  <cols>
    <col min="2" max="2" width="42.85546875" customWidth="1"/>
    <col min="3" max="3" width="4" style="5" customWidth="1"/>
    <col min="4" max="8" width="15.5703125" customWidth="1"/>
    <col min="9" max="33" width="15.5703125" hidden="1" customWidth="1"/>
  </cols>
  <sheetData>
    <row r="1" spans="1:33" ht="24" customHeight="1" x14ac:dyDescent="0.2">
      <c r="A1" s="46"/>
      <c r="B1" s="46"/>
      <c r="C1" s="46"/>
    </row>
    <row r="2" spans="1:33" ht="12.6" customHeight="1" x14ac:dyDescent="0.2">
      <c r="E2" s="37"/>
      <c r="F2" s="74"/>
      <c r="G2" s="37"/>
    </row>
    <row r="3" spans="1:33" ht="15" x14ac:dyDescent="0.25">
      <c r="B3" s="240" t="s">
        <v>95</v>
      </c>
      <c r="E3" s="37"/>
      <c r="F3" s="75"/>
      <c r="G3" s="37"/>
    </row>
    <row r="5" spans="1:33" ht="13.5" thickBot="1" x14ac:dyDescent="0.25">
      <c r="B5" s="2" t="s">
        <v>16</v>
      </c>
      <c r="C5" s="4"/>
    </row>
    <row r="6" spans="1:33" x14ac:dyDescent="0.2">
      <c r="B6" s="45"/>
      <c r="C6" s="32"/>
      <c r="D6" s="43" t="s">
        <v>0</v>
      </c>
      <c r="E6" s="40"/>
      <c r="F6" s="40"/>
      <c r="G6" s="40"/>
      <c r="H6" s="44"/>
      <c r="I6" s="40"/>
      <c r="J6" s="40"/>
      <c r="K6" s="40"/>
      <c r="L6" s="40"/>
      <c r="M6" s="40"/>
      <c r="N6" s="40"/>
      <c r="O6" s="40"/>
      <c r="P6" s="40"/>
      <c r="Q6" s="40"/>
      <c r="R6" s="40"/>
      <c r="S6" s="40"/>
      <c r="T6" s="40"/>
      <c r="U6" s="40"/>
      <c r="V6" s="40"/>
      <c r="W6" s="40"/>
      <c r="X6" s="40"/>
      <c r="Y6" s="40"/>
      <c r="Z6" s="40"/>
      <c r="AA6" s="40"/>
      <c r="AB6" s="40"/>
      <c r="AC6" s="40"/>
      <c r="AD6" s="40"/>
      <c r="AE6" s="40"/>
      <c r="AF6" s="40"/>
      <c r="AG6" s="44"/>
    </row>
    <row r="7" spans="1:33" ht="13.5" thickBot="1" x14ac:dyDescent="0.25">
      <c r="B7" s="31"/>
      <c r="C7" s="57"/>
      <c r="D7" s="325">
        <f>'DY Def'!B$5</f>
        <v>1</v>
      </c>
      <c r="E7" s="326">
        <f>'DY Def'!C$5</f>
        <v>2</v>
      </c>
      <c r="F7" s="326">
        <f>'DY Def'!D$5</f>
        <v>3</v>
      </c>
      <c r="G7" s="326">
        <f>'DY Def'!E$5</f>
        <v>4</v>
      </c>
      <c r="H7" s="327">
        <f>'DY Def'!F$5</f>
        <v>5</v>
      </c>
      <c r="I7" s="326">
        <f>'DY Def'!G$5</f>
        <v>6</v>
      </c>
      <c r="J7" s="326">
        <f>'DY Def'!H$5</f>
        <v>7</v>
      </c>
      <c r="K7" s="326">
        <f>'DY Def'!I$5</f>
        <v>8</v>
      </c>
      <c r="L7" s="326">
        <f>'DY Def'!J$5</f>
        <v>9</v>
      </c>
      <c r="M7" s="326">
        <f>'DY Def'!K$5</f>
        <v>10</v>
      </c>
      <c r="N7" s="326">
        <f>'DY Def'!L$5</f>
        <v>11</v>
      </c>
      <c r="O7" s="326">
        <f>'DY Def'!M$5</f>
        <v>12</v>
      </c>
      <c r="P7" s="326">
        <f>'DY Def'!N$5</f>
        <v>13</v>
      </c>
      <c r="Q7" s="326">
        <f>'DY Def'!O$5</f>
        <v>14</v>
      </c>
      <c r="R7" s="326">
        <f>'DY Def'!P$5</f>
        <v>15</v>
      </c>
      <c r="S7" s="326">
        <f>'DY Def'!Q$5</f>
        <v>16</v>
      </c>
      <c r="T7" s="326">
        <f>'DY Def'!R$5</f>
        <v>17</v>
      </c>
      <c r="U7" s="326">
        <f>'DY Def'!S$5</f>
        <v>18</v>
      </c>
      <c r="V7" s="326">
        <f>'DY Def'!T$5</f>
        <v>19</v>
      </c>
      <c r="W7" s="326">
        <f>'DY Def'!U$5</f>
        <v>20</v>
      </c>
      <c r="X7" s="326">
        <f>'DY Def'!V$5</f>
        <v>21</v>
      </c>
      <c r="Y7" s="326">
        <f>'DY Def'!W$5</f>
        <v>22</v>
      </c>
      <c r="Z7" s="326">
        <f>'DY Def'!X$5</f>
        <v>23</v>
      </c>
      <c r="AA7" s="326">
        <f>'DY Def'!Y$5</f>
        <v>24</v>
      </c>
      <c r="AB7" s="326">
        <f>'DY Def'!Z$5</f>
        <v>25</v>
      </c>
      <c r="AC7" s="326">
        <f>'DY Def'!AA$5</f>
        <v>26</v>
      </c>
      <c r="AD7" s="326">
        <f>'DY Def'!AB$5</f>
        <v>27</v>
      </c>
      <c r="AE7" s="326">
        <f>'DY Def'!AC$5</f>
        <v>28</v>
      </c>
      <c r="AF7" s="326">
        <f>'DY Def'!AD$5</f>
        <v>29</v>
      </c>
      <c r="AG7" s="327">
        <f>'DY Def'!AE$5</f>
        <v>30</v>
      </c>
    </row>
    <row r="8" spans="1:33" x14ac:dyDescent="0.2">
      <c r="B8" s="31"/>
      <c r="C8" s="57"/>
      <c r="D8" s="106"/>
      <c r="E8" s="101"/>
      <c r="F8" s="101"/>
      <c r="G8" s="101"/>
      <c r="H8" s="102"/>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2"/>
    </row>
    <row r="9" spans="1:33" hidden="1" x14ac:dyDescent="0.2">
      <c r="B9" s="67" t="s">
        <v>84</v>
      </c>
      <c r="C9" s="57"/>
      <c r="D9" s="281"/>
      <c r="E9" s="419"/>
      <c r="F9" s="419"/>
      <c r="G9" s="419"/>
      <c r="H9" s="108"/>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8"/>
    </row>
    <row r="10" spans="1:33" hidden="1" x14ac:dyDescent="0.2">
      <c r="B10" s="33" t="str">
        <f>IFERROR(VLOOKUP(C10,'MEG Def'!$A$7:$B$12,2),"")</f>
        <v/>
      </c>
      <c r="C10" s="57"/>
      <c r="D10" s="103">
        <f>SUMIF('C Report Grouper'!$B$10:$B$49,'WW Spending Actual'!$B10,'C Report Grouper'!E$10:E$49)+SUMIF('Total Adjustments'!$B$14:$B$53,'WW Spending Actual'!$B10,'Total Adjustments'!D$14:D$53)</f>
        <v>0</v>
      </c>
      <c r="E10" s="418">
        <f>SUMIF('C Report Grouper'!$B$10:$B$49,'WW Spending Actual'!$B10,'C Report Grouper'!F$10:F$49)+SUMIF('Total Adjustments'!$B$14:$B$53,'WW Spending Actual'!$B10,'Total Adjustments'!E$14:E$53)</f>
        <v>0</v>
      </c>
      <c r="F10" s="418">
        <f>SUMIF('C Report Grouper'!$B$10:$B$49,'WW Spending Actual'!$B10,'C Report Grouper'!G$10:G$49)+SUMIF('Total Adjustments'!$B$14:$B$53,'WW Spending Actual'!$B10,'Total Adjustments'!F$14:F$53)</f>
        <v>0</v>
      </c>
      <c r="G10" s="418">
        <f>SUMIF('C Report Grouper'!$B$10:$B$49,'WW Spending Actual'!$B10,'C Report Grouper'!H$10:H$49)+SUMIF('Total Adjustments'!$B$14:$B$53,'WW Spending Actual'!$B10,'Total Adjustments'!G$14:G$53)</f>
        <v>0</v>
      </c>
      <c r="H10" s="105">
        <f>SUMIF('C Report Grouper'!$B$10:$B$49,'WW Spending Actual'!$B10,'C Report Grouper'!I$10:I$49)+SUMIF('Total Adjustments'!$B$14:$B$53,'WW Spending Actual'!$B10,'Total Adjustments'!H$14:H$53)</f>
        <v>0</v>
      </c>
      <c r="I10" s="104">
        <f>SUMIF('C Report Grouper'!$B$10:$B$49,'WW Spending Actual'!$B10,'C Report Grouper'!J$10:J$49)+SUMIF('Total Adjustments'!$B$14:$B$53,'WW Spending Actual'!$B10,'Total Adjustments'!I$14:I$53)</f>
        <v>0</v>
      </c>
      <c r="J10" s="104">
        <f>SUMIF('C Report Grouper'!$B$10:$B$49,'WW Spending Actual'!$B10,'C Report Grouper'!K$10:K$49)+SUMIF('Total Adjustments'!$B$14:$B$53,'WW Spending Actual'!$B10,'Total Adjustments'!J$14:J$53)</f>
        <v>0</v>
      </c>
      <c r="K10" s="104">
        <f>SUMIF('C Report Grouper'!$B$10:$B$49,'WW Spending Actual'!$B10,'C Report Grouper'!L$10:L$49)+SUMIF('Total Adjustments'!$B$14:$B$53,'WW Spending Actual'!$B10,'Total Adjustments'!K$14:K$53)</f>
        <v>0</v>
      </c>
      <c r="L10" s="104">
        <f>SUMIF('C Report Grouper'!$B$10:$B$49,'WW Spending Actual'!$B10,'C Report Grouper'!M$10:M$49)+SUMIF('Total Adjustments'!$B$14:$B$53,'WW Spending Actual'!$B10,'Total Adjustments'!L$14:L$53)</f>
        <v>0</v>
      </c>
      <c r="M10" s="104">
        <f>SUMIF('C Report Grouper'!$B$10:$B$49,'WW Spending Actual'!$B10,'C Report Grouper'!N$10:N$49)+SUMIF('Total Adjustments'!$B$14:$B$53,'WW Spending Actual'!$B10,'Total Adjustments'!M$14:M$53)</f>
        <v>0</v>
      </c>
      <c r="N10" s="104">
        <f>SUMIF('C Report Grouper'!$B$10:$B$49,'WW Spending Actual'!$B10,'C Report Grouper'!O$10:O$49)+SUMIF('Total Adjustments'!$B$14:$B$53,'WW Spending Actual'!$B10,'Total Adjustments'!N$14:N$53)</f>
        <v>0</v>
      </c>
      <c r="O10" s="104">
        <f>SUMIF('C Report Grouper'!$B$10:$B$49,'WW Spending Actual'!$B10,'C Report Grouper'!P$10:P$49)+SUMIF('Total Adjustments'!$B$14:$B$53,'WW Spending Actual'!$B10,'Total Adjustments'!O$14:O$53)</f>
        <v>0</v>
      </c>
      <c r="P10" s="104">
        <f>SUMIF('C Report Grouper'!$B$10:$B$49,'WW Spending Actual'!$B10,'C Report Grouper'!Q$10:Q$49)+SUMIF('Total Adjustments'!$B$14:$B$53,'WW Spending Actual'!$B10,'Total Adjustments'!P$14:P$53)</f>
        <v>0</v>
      </c>
      <c r="Q10" s="104">
        <f>SUMIF('C Report Grouper'!$B$10:$B$49,'WW Spending Actual'!$B10,'C Report Grouper'!R$10:R$49)+SUMIF('Total Adjustments'!$B$14:$B$53,'WW Spending Actual'!$B10,'Total Adjustments'!Q$14:Q$53)</f>
        <v>0</v>
      </c>
      <c r="R10" s="104">
        <f>SUMIF('C Report Grouper'!$B$10:$B$49,'WW Spending Actual'!$B10,'C Report Grouper'!S$10:S$49)+SUMIF('Total Adjustments'!$B$14:$B$53,'WW Spending Actual'!$B10,'Total Adjustments'!R$14:R$53)</f>
        <v>0</v>
      </c>
      <c r="S10" s="104">
        <f>SUMIF('C Report Grouper'!$B$10:$B$49,'WW Spending Actual'!$B10,'C Report Grouper'!T$10:T$49)+SUMIF('Total Adjustments'!$B$14:$B$53,'WW Spending Actual'!$B10,'Total Adjustments'!S$14:S$53)</f>
        <v>0</v>
      </c>
      <c r="T10" s="104">
        <f>SUMIF('C Report Grouper'!$B$10:$B$49,'WW Spending Actual'!$B10,'C Report Grouper'!U$10:U$49)+SUMIF('Total Adjustments'!$B$14:$B$53,'WW Spending Actual'!$B10,'Total Adjustments'!T$14:T$53)</f>
        <v>0</v>
      </c>
      <c r="U10" s="104">
        <f>SUMIF('C Report Grouper'!$B$10:$B$49,'WW Spending Actual'!$B10,'C Report Grouper'!V$10:V$49)+SUMIF('Total Adjustments'!$B$14:$B$53,'WW Spending Actual'!$B10,'Total Adjustments'!U$14:U$53)</f>
        <v>0</v>
      </c>
      <c r="V10" s="104">
        <f>SUMIF('C Report Grouper'!$B$10:$B$49,'WW Spending Actual'!$B10,'C Report Grouper'!W$10:W$49)+SUMIF('Total Adjustments'!$B$14:$B$53,'WW Spending Actual'!$B10,'Total Adjustments'!V$14:V$53)</f>
        <v>0</v>
      </c>
      <c r="W10" s="104">
        <f>SUMIF('C Report Grouper'!$B$10:$B$49,'WW Spending Actual'!$B10,'C Report Grouper'!X$10:X$49)+SUMIF('Total Adjustments'!$B$14:$B$53,'WW Spending Actual'!$B10,'Total Adjustments'!W$14:W$53)</f>
        <v>0</v>
      </c>
      <c r="X10" s="104">
        <f>SUMIF('C Report Grouper'!$B$10:$B$49,'WW Spending Actual'!$B10,'C Report Grouper'!Y$10:Y$49)+SUMIF('Total Adjustments'!$B$14:$B$53,'WW Spending Actual'!$B10,'Total Adjustments'!X$14:X$53)</f>
        <v>0</v>
      </c>
      <c r="Y10" s="104">
        <f>SUMIF('C Report Grouper'!$B$10:$B$49,'WW Spending Actual'!$B10,'C Report Grouper'!Z$10:Z$49)+SUMIF('Total Adjustments'!$B$14:$B$53,'WW Spending Actual'!$B10,'Total Adjustments'!Y$14:Y$53)</f>
        <v>0</v>
      </c>
      <c r="Z10" s="104">
        <f>SUMIF('C Report Grouper'!$B$10:$B$49,'WW Spending Actual'!$B10,'C Report Grouper'!AA$10:AA$49)+SUMIF('Total Adjustments'!$B$14:$B$53,'WW Spending Actual'!$B10,'Total Adjustments'!Z$14:Z$53)</f>
        <v>0</v>
      </c>
      <c r="AA10" s="104">
        <f>SUMIF('C Report Grouper'!$B$10:$B$49,'WW Spending Actual'!$B10,'C Report Grouper'!AB$10:AB$49)+SUMIF('Total Adjustments'!$B$14:$B$53,'WW Spending Actual'!$B10,'Total Adjustments'!AA$14:AA$53)</f>
        <v>0</v>
      </c>
      <c r="AB10" s="104">
        <f>SUMIF('C Report Grouper'!$B$10:$B$49,'WW Spending Actual'!$B10,'C Report Grouper'!AC$10:AC$49)+SUMIF('Total Adjustments'!$B$14:$B$53,'WW Spending Actual'!$B10,'Total Adjustments'!AB$14:AB$53)</f>
        <v>0</v>
      </c>
      <c r="AC10" s="104">
        <f>SUMIF('C Report Grouper'!$B$10:$B$49,'WW Spending Actual'!$B10,'C Report Grouper'!AD$10:AD$49)+SUMIF('Total Adjustments'!$B$14:$B$53,'WW Spending Actual'!$B10,'Total Adjustments'!AC$14:AC$53)</f>
        <v>0</v>
      </c>
      <c r="AD10" s="104">
        <f>SUMIF('C Report Grouper'!$B$10:$B$49,'WW Spending Actual'!$B10,'C Report Grouper'!AE$10:AE$49)+SUMIF('Total Adjustments'!$B$14:$B$53,'WW Spending Actual'!$B10,'Total Adjustments'!AD$14:AD$53)</f>
        <v>0</v>
      </c>
      <c r="AE10" s="104">
        <f>SUMIF('C Report Grouper'!$B$10:$B$49,'WW Spending Actual'!$B10,'C Report Grouper'!AF$10:AF$49)+SUMIF('Total Adjustments'!$B$14:$B$53,'WW Spending Actual'!$B10,'Total Adjustments'!AE$14:AE$53)</f>
        <v>0</v>
      </c>
      <c r="AF10" s="104">
        <f>SUMIF('C Report Grouper'!$B$10:$B$49,'WW Spending Actual'!$B10,'C Report Grouper'!AG$10:AG$49)+SUMIF('Total Adjustments'!$B$14:$B$53,'WW Spending Actual'!$B10,'Total Adjustments'!AF$14:AF$53)</f>
        <v>0</v>
      </c>
      <c r="AG10" s="105">
        <f>SUMIF('C Report Grouper'!$B$10:$B$49,'WW Spending Actual'!$B10,'C Report Grouper'!AH$10:AH$49)+SUMIF('Total Adjustments'!$B$14:$B$53,'WW Spending Actual'!$B10,'Total Adjustments'!AG$14:AG$53)</f>
        <v>0</v>
      </c>
    </row>
    <row r="11" spans="1:33" hidden="1" x14ac:dyDescent="0.2">
      <c r="B11" s="33" t="str">
        <f>IFERROR(VLOOKUP(C11,'MEG Def'!$A$7:$B$12,2),"")</f>
        <v/>
      </c>
      <c r="C11" s="57"/>
      <c r="D11" s="103">
        <f>SUMIF('C Report Grouper'!$B$10:$B$49,'WW Spending Actual'!$B11,'C Report Grouper'!E$10:E$49)+SUMIF('Total Adjustments'!$B$14:$B$53,'WW Spending Actual'!$B11,'Total Adjustments'!D$14:D$53)</f>
        <v>0</v>
      </c>
      <c r="E11" s="418">
        <f>SUMIF('C Report Grouper'!$B$10:$B$49,'WW Spending Actual'!$B11,'C Report Grouper'!F$10:F$49)+SUMIF('Total Adjustments'!$B$14:$B$53,'WW Spending Actual'!$B11,'Total Adjustments'!E$14:E$53)</f>
        <v>0</v>
      </c>
      <c r="F11" s="418">
        <f>SUMIF('C Report Grouper'!$B$10:$B$49,'WW Spending Actual'!$B11,'C Report Grouper'!G$10:G$49)+SUMIF('Total Adjustments'!$B$14:$B$53,'WW Spending Actual'!$B11,'Total Adjustments'!F$14:F$53)</f>
        <v>0</v>
      </c>
      <c r="G11" s="418">
        <f>SUMIF('C Report Grouper'!$B$10:$B$49,'WW Spending Actual'!$B11,'C Report Grouper'!H$10:H$49)+SUMIF('Total Adjustments'!$B$14:$B$53,'WW Spending Actual'!$B11,'Total Adjustments'!G$14:G$53)</f>
        <v>0</v>
      </c>
      <c r="H11" s="105">
        <f>SUMIF('C Report Grouper'!$B$10:$B$49,'WW Spending Actual'!$B11,'C Report Grouper'!I$10:I$49)+SUMIF('Total Adjustments'!$B$14:$B$53,'WW Spending Actual'!$B11,'Total Adjustments'!H$14:H$53)</f>
        <v>0</v>
      </c>
      <c r="I11" s="104">
        <f>SUMIF('C Report Grouper'!$B$10:$B$49,'WW Spending Actual'!$B11,'C Report Grouper'!J$10:J$49)+SUMIF('Total Adjustments'!$B$14:$B$53,'WW Spending Actual'!$B11,'Total Adjustments'!I$14:I$53)</f>
        <v>0</v>
      </c>
      <c r="J11" s="104">
        <f>SUMIF('C Report Grouper'!$B$10:$B$49,'WW Spending Actual'!$B11,'C Report Grouper'!K$10:K$49)+SUMIF('Total Adjustments'!$B$14:$B$53,'WW Spending Actual'!$B11,'Total Adjustments'!J$14:J$53)</f>
        <v>0</v>
      </c>
      <c r="K11" s="104">
        <f>SUMIF('C Report Grouper'!$B$10:$B$49,'WW Spending Actual'!$B11,'C Report Grouper'!L$10:L$49)+SUMIF('Total Adjustments'!$B$14:$B$53,'WW Spending Actual'!$B11,'Total Adjustments'!K$14:K$53)</f>
        <v>0</v>
      </c>
      <c r="L11" s="104">
        <f>SUMIF('C Report Grouper'!$B$10:$B$49,'WW Spending Actual'!$B11,'C Report Grouper'!M$10:M$49)+SUMIF('Total Adjustments'!$B$14:$B$53,'WW Spending Actual'!$B11,'Total Adjustments'!L$14:L$53)</f>
        <v>0</v>
      </c>
      <c r="M11" s="104">
        <f>SUMIF('C Report Grouper'!$B$10:$B$49,'WW Spending Actual'!$B11,'C Report Grouper'!N$10:N$49)+SUMIF('Total Adjustments'!$B$14:$B$53,'WW Spending Actual'!$B11,'Total Adjustments'!M$14:M$53)</f>
        <v>0</v>
      </c>
      <c r="N11" s="104">
        <f>SUMIF('C Report Grouper'!$B$10:$B$49,'WW Spending Actual'!$B11,'C Report Grouper'!O$10:O$49)+SUMIF('Total Adjustments'!$B$14:$B$53,'WW Spending Actual'!$B11,'Total Adjustments'!N$14:N$53)</f>
        <v>0</v>
      </c>
      <c r="O11" s="104">
        <f>SUMIF('C Report Grouper'!$B$10:$B$49,'WW Spending Actual'!$B11,'C Report Grouper'!P$10:P$49)+SUMIF('Total Adjustments'!$B$14:$B$53,'WW Spending Actual'!$B11,'Total Adjustments'!O$14:O$53)</f>
        <v>0</v>
      </c>
      <c r="P11" s="104">
        <f>SUMIF('C Report Grouper'!$B$10:$B$49,'WW Spending Actual'!$B11,'C Report Grouper'!Q$10:Q$49)+SUMIF('Total Adjustments'!$B$14:$B$53,'WW Spending Actual'!$B11,'Total Adjustments'!P$14:P$53)</f>
        <v>0</v>
      </c>
      <c r="Q11" s="104">
        <f>SUMIF('C Report Grouper'!$B$10:$B$49,'WW Spending Actual'!$B11,'C Report Grouper'!R$10:R$49)+SUMIF('Total Adjustments'!$B$14:$B$53,'WW Spending Actual'!$B11,'Total Adjustments'!Q$14:Q$53)</f>
        <v>0</v>
      </c>
      <c r="R11" s="104">
        <f>SUMIF('C Report Grouper'!$B$10:$B$49,'WW Spending Actual'!$B11,'C Report Grouper'!S$10:S$49)+SUMIF('Total Adjustments'!$B$14:$B$53,'WW Spending Actual'!$B11,'Total Adjustments'!R$14:R$53)</f>
        <v>0</v>
      </c>
      <c r="S11" s="104">
        <f>SUMIF('C Report Grouper'!$B$10:$B$49,'WW Spending Actual'!$B11,'C Report Grouper'!T$10:T$49)+SUMIF('Total Adjustments'!$B$14:$B$53,'WW Spending Actual'!$B11,'Total Adjustments'!S$14:S$53)</f>
        <v>0</v>
      </c>
      <c r="T11" s="104">
        <f>SUMIF('C Report Grouper'!$B$10:$B$49,'WW Spending Actual'!$B11,'C Report Grouper'!U$10:U$49)+SUMIF('Total Adjustments'!$B$14:$B$53,'WW Spending Actual'!$B11,'Total Adjustments'!T$14:T$53)</f>
        <v>0</v>
      </c>
      <c r="U11" s="104">
        <f>SUMIF('C Report Grouper'!$B$10:$B$49,'WW Spending Actual'!$B11,'C Report Grouper'!V$10:V$49)+SUMIF('Total Adjustments'!$B$14:$B$53,'WW Spending Actual'!$B11,'Total Adjustments'!U$14:U$53)</f>
        <v>0</v>
      </c>
      <c r="V11" s="104">
        <f>SUMIF('C Report Grouper'!$B$10:$B$49,'WW Spending Actual'!$B11,'C Report Grouper'!W$10:W$49)+SUMIF('Total Adjustments'!$B$14:$B$53,'WW Spending Actual'!$B11,'Total Adjustments'!V$14:V$53)</f>
        <v>0</v>
      </c>
      <c r="W11" s="104">
        <f>SUMIF('C Report Grouper'!$B$10:$B$49,'WW Spending Actual'!$B11,'C Report Grouper'!X$10:X$49)+SUMIF('Total Adjustments'!$B$14:$B$53,'WW Spending Actual'!$B11,'Total Adjustments'!W$14:W$53)</f>
        <v>0</v>
      </c>
      <c r="X11" s="104">
        <f>SUMIF('C Report Grouper'!$B$10:$B$49,'WW Spending Actual'!$B11,'C Report Grouper'!Y$10:Y$49)+SUMIF('Total Adjustments'!$B$14:$B$53,'WW Spending Actual'!$B11,'Total Adjustments'!X$14:X$53)</f>
        <v>0</v>
      </c>
      <c r="Y11" s="104">
        <f>SUMIF('C Report Grouper'!$B$10:$B$49,'WW Spending Actual'!$B11,'C Report Grouper'!Z$10:Z$49)+SUMIF('Total Adjustments'!$B$14:$B$53,'WW Spending Actual'!$B11,'Total Adjustments'!Y$14:Y$53)</f>
        <v>0</v>
      </c>
      <c r="Z11" s="104">
        <f>SUMIF('C Report Grouper'!$B$10:$B$49,'WW Spending Actual'!$B11,'C Report Grouper'!AA$10:AA$49)+SUMIF('Total Adjustments'!$B$14:$B$53,'WW Spending Actual'!$B11,'Total Adjustments'!Z$14:Z$53)</f>
        <v>0</v>
      </c>
      <c r="AA11" s="104">
        <f>SUMIF('C Report Grouper'!$B$10:$B$49,'WW Spending Actual'!$B11,'C Report Grouper'!AB$10:AB$49)+SUMIF('Total Adjustments'!$B$14:$B$53,'WW Spending Actual'!$B11,'Total Adjustments'!AA$14:AA$53)</f>
        <v>0</v>
      </c>
      <c r="AB11" s="104">
        <f>SUMIF('C Report Grouper'!$B$10:$B$49,'WW Spending Actual'!$B11,'C Report Grouper'!AC$10:AC$49)+SUMIF('Total Adjustments'!$B$14:$B$53,'WW Spending Actual'!$B11,'Total Adjustments'!AB$14:AB$53)</f>
        <v>0</v>
      </c>
      <c r="AC11" s="104">
        <f>SUMIF('C Report Grouper'!$B$10:$B$49,'WW Spending Actual'!$B11,'C Report Grouper'!AD$10:AD$49)+SUMIF('Total Adjustments'!$B$14:$B$53,'WW Spending Actual'!$B11,'Total Adjustments'!AC$14:AC$53)</f>
        <v>0</v>
      </c>
      <c r="AD11" s="104">
        <f>SUMIF('C Report Grouper'!$B$10:$B$49,'WW Spending Actual'!$B11,'C Report Grouper'!AE$10:AE$49)+SUMIF('Total Adjustments'!$B$14:$B$53,'WW Spending Actual'!$B11,'Total Adjustments'!AD$14:AD$53)</f>
        <v>0</v>
      </c>
      <c r="AE11" s="104">
        <f>SUMIF('C Report Grouper'!$B$10:$B$49,'WW Spending Actual'!$B11,'C Report Grouper'!AF$10:AF$49)+SUMIF('Total Adjustments'!$B$14:$B$53,'WW Spending Actual'!$B11,'Total Adjustments'!AE$14:AE$53)</f>
        <v>0</v>
      </c>
      <c r="AF11" s="104">
        <f>SUMIF('C Report Grouper'!$B$10:$B$49,'WW Spending Actual'!$B11,'C Report Grouper'!AG$10:AG$49)+SUMIF('Total Adjustments'!$B$14:$B$53,'WW Spending Actual'!$B11,'Total Adjustments'!AF$14:AF$53)</f>
        <v>0</v>
      </c>
      <c r="AG11" s="105">
        <f>SUMIF('C Report Grouper'!$B$10:$B$49,'WW Spending Actual'!$B11,'C Report Grouper'!AH$10:AH$49)+SUMIF('Total Adjustments'!$B$14:$B$53,'WW Spending Actual'!$B11,'Total Adjustments'!AG$14:AG$53)</f>
        <v>0</v>
      </c>
    </row>
    <row r="12" spans="1:33" hidden="1" x14ac:dyDescent="0.2">
      <c r="B12" s="33" t="str">
        <f>IFERROR(VLOOKUP(C12,'MEG Def'!$A$7:$B$12,2),"")</f>
        <v/>
      </c>
      <c r="C12" s="57"/>
      <c r="D12" s="103">
        <f>SUMIF('C Report Grouper'!$B$10:$B$49,'WW Spending Actual'!$B12,'C Report Grouper'!E$10:E$49)+SUMIF('Total Adjustments'!$B$14:$B$53,'WW Spending Actual'!$B12,'Total Adjustments'!D$14:D$53)</f>
        <v>0</v>
      </c>
      <c r="E12" s="418">
        <f>SUMIF('C Report Grouper'!$B$10:$B$49,'WW Spending Actual'!$B12,'C Report Grouper'!F$10:F$49)+SUMIF('Total Adjustments'!$B$14:$B$53,'WW Spending Actual'!$B12,'Total Adjustments'!E$14:E$53)</f>
        <v>0</v>
      </c>
      <c r="F12" s="418">
        <f>SUMIF('C Report Grouper'!$B$10:$B$49,'WW Spending Actual'!$B12,'C Report Grouper'!G$10:G$49)+SUMIF('Total Adjustments'!$B$14:$B$53,'WW Spending Actual'!$B12,'Total Adjustments'!F$14:F$53)</f>
        <v>0</v>
      </c>
      <c r="G12" s="418">
        <f>SUMIF('C Report Grouper'!$B$10:$B$49,'WW Spending Actual'!$B12,'C Report Grouper'!H$10:H$49)+SUMIF('Total Adjustments'!$B$14:$B$53,'WW Spending Actual'!$B12,'Total Adjustments'!G$14:G$53)</f>
        <v>0</v>
      </c>
      <c r="H12" s="105">
        <f>SUMIF('C Report Grouper'!$B$10:$B$49,'WW Spending Actual'!$B12,'C Report Grouper'!I$10:I$49)+SUMIF('Total Adjustments'!$B$14:$B$53,'WW Spending Actual'!$B12,'Total Adjustments'!H$14:H$53)</f>
        <v>0</v>
      </c>
      <c r="I12" s="104">
        <f>SUMIF('C Report Grouper'!$B$10:$B$49,'WW Spending Actual'!$B12,'C Report Grouper'!J$10:J$49)+SUMIF('Total Adjustments'!$B$14:$B$53,'WW Spending Actual'!$B12,'Total Adjustments'!I$14:I$53)</f>
        <v>0</v>
      </c>
      <c r="J12" s="104">
        <f>SUMIF('C Report Grouper'!$B$10:$B$49,'WW Spending Actual'!$B12,'C Report Grouper'!K$10:K$49)+SUMIF('Total Adjustments'!$B$14:$B$53,'WW Spending Actual'!$B12,'Total Adjustments'!J$14:J$53)</f>
        <v>0</v>
      </c>
      <c r="K12" s="104">
        <f>SUMIF('C Report Grouper'!$B$10:$B$49,'WW Spending Actual'!$B12,'C Report Grouper'!L$10:L$49)+SUMIF('Total Adjustments'!$B$14:$B$53,'WW Spending Actual'!$B12,'Total Adjustments'!K$14:K$53)</f>
        <v>0</v>
      </c>
      <c r="L12" s="104">
        <f>SUMIF('C Report Grouper'!$B$10:$B$49,'WW Spending Actual'!$B12,'C Report Grouper'!M$10:M$49)+SUMIF('Total Adjustments'!$B$14:$B$53,'WW Spending Actual'!$B12,'Total Adjustments'!L$14:L$53)</f>
        <v>0</v>
      </c>
      <c r="M12" s="104">
        <f>SUMIF('C Report Grouper'!$B$10:$B$49,'WW Spending Actual'!$B12,'C Report Grouper'!N$10:N$49)+SUMIF('Total Adjustments'!$B$14:$B$53,'WW Spending Actual'!$B12,'Total Adjustments'!M$14:M$53)</f>
        <v>0</v>
      </c>
      <c r="N12" s="104">
        <f>SUMIF('C Report Grouper'!$B$10:$B$49,'WW Spending Actual'!$B12,'C Report Grouper'!O$10:O$49)+SUMIF('Total Adjustments'!$B$14:$B$53,'WW Spending Actual'!$B12,'Total Adjustments'!N$14:N$53)</f>
        <v>0</v>
      </c>
      <c r="O12" s="104">
        <f>SUMIF('C Report Grouper'!$B$10:$B$49,'WW Spending Actual'!$B12,'C Report Grouper'!P$10:P$49)+SUMIF('Total Adjustments'!$B$14:$B$53,'WW Spending Actual'!$B12,'Total Adjustments'!O$14:O$53)</f>
        <v>0</v>
      </c>
      <c r="P12" s="104">
        <f>SUMIF('C Report Grouper'!$B$10:$B$49,'WW Spending Actual'!$B12,'C Report Grouper'!Q$10:Q$49)+SUMIF('Total Adjustments'!$B$14:$B$53,'WW Spending Actual'!$B12,'Total Adjustments'!P$14:P$53)</f>
        <v>0</v>
      </c>
      <c r="Q12" s="104">
        <f>SUMIF('C Report Grouper'!$B$10:$B$49,'WW Spending Actual'!$B12,'C Report Grouper'!R$10:R$49)+SUMIF('Total Adjustments'!$B$14:$B$53,'WW Spending Actual'!$B12,'Total Adjustments'!Q$14:Q$53)</f>
        <v>0</v>
      </c>
      <c r="R12" s="104">
        <f>SUMIF('C Report Grouper'!$B$10:$B$49,'WW Spending Actual'!$B12,'C Report Grouper'!S$10:S$49)+SUMIF('Total Adjustments'!$B$14:$B$53,'WW Spending Actual'!$B12,'Total Adjustments'!R$14:R$53)</f>
        <v>0</v>
      </c>
      <c r="S12" s="104">
        <f>SUMIF('C Report Grouper'!$B$10:$B$49,'WW Spending Actual'!$B12,'C Report Grouper'!T$10:T$49)+SUMIF('Total Adjustments'!$B$14:$B$53,'WW Spending Actual'!$B12,'Total Adjustments'!S$14:S$53)</f>
        <v>0</v>
      </c>
      <c r="T12" s="104">
        <f>SUMIF('C Report Grouper'!$B$10:$B$49,'WW Spending Actual'!$B12,'C Report Grouper'!U$10:U$49)+SUMIF('Total Adjustments'!$B$14:$B$53,'WW Spending Actual'!$B12,'Total Adjustments'!T$14:T$53)</f>
        <v>0</v>
      </c>
      <c r="U12" s="104">
        <f>SUMIF('C Report Grouper'!$B$10:$B$49,'WW Spending Actual'!$B12,'C Report Grouper'!V$10:V$49)+SUMIF('Total Adjustments'!$B$14:$B$53,'WW Spending Actual'!$B12,'Total Adjustments'!U$14:U$53)</f>
        <v>0</v>
      </c>
      <c r="V12" s="104">
        <f>SUMIF('C Report Grouper'!$B$10:$B$49,'WW Spending Actual'!$B12,'C Report Grouper'!W$10:W$49)+SUMIF('Total Adjustments'!$B$14:$B$53,'WW Spending Actual'!$B12,'Total Adjustments'!V$14:V$53)</f>
        <v>0</v>
      </c>
      <c r="W12" s="104">
        <f>SUMIF('C Report Grouper'!$B$10:$B$49,'WW Spending Actual'!$B12,'C Report Grouper'!X$10:X$49)+SUMIF('Total Adjustments'!$B$14:$B$53,'WW Spending Actual'!$B12,'Total Adjustments'!W$14:W$53)</f>
        <v>0</v>
      </c>
      <c r="X12" s="104">
        <f>SUMIF('C Report Grouper'!$B$10:$B$49,'WW Spending Actual'!$B12,'C Report Grouper'!Y$10:Y$49)+SUMIF('Total Adjustments'!$B$14:$B$53,'WW Spending Actual'!$B12,'Total Adjustments'!X$14:X$53)</f>
        <v>0</v>
      </c>
      <c r="Y12" s="104">
        <f>SUMIF('C Report Grouper'!$B$10:$B$49,'WW Spending Actual'!$B12,'C Report Grouper'!Z$10:Z$49)+SUMIF('Total Adjustments'!$B$14:$B$53,'WW Spending Actual'!$B12,'Total Adjustments'!Y$14:Y$53)</f>
        <v>0</v>
      </c>
      <c r="Z12" s="104">
        <f>SUMIF('C Report Grouper'!$B$10:$B$49,'WW Spending Actual'!$B12,'C Report Grouper'!AA$10:AA$49)+SUMIF('Total Adjustments'!$B$14:$B$53,'WW Spending Actual'!$B12,'Total Adjustments'!Z$14:Z$53)</f>
        <v>0</v>
      </c>
      <c r="AA12" s="104">
        <f>SUMIF('C Report Grouper'!$B$10:$B$49,'WW Spending Actual'!$B12,'C Report Grouper'!AB$10:AB$49)+SUMIF('Total Adjustments'!$B$14:$B$53,'WW Spending Actual'!$B12,'Total Adjustments'!AA$14:AA$53)</f>
        <v>0</v>
      </c>
      <c r="AB12" s="104">
        <f>SUMIF('C Report Grouper'!$B$10:$B$49,'WW Spending Actual'!$B12,'C Report Grouper'!AC$10:AC$49)+SUMIF('Total Adjustments'!$B$14:$B$53,'WW Spending Actual'!$B12,'Total Adjustments'!AB$14:AB$53)</f>
        <v>0</v>
      </c>
      <c r="AC12" s="104">
        <f>SUMIF('C Report Grouper'!$B$10:$B$49,'WW Spending Actual'!$B12,'C Report Grouper'!AD$10:AD$49)+SUMIF('Total Adjustments'!$B$14:$B$53,'WW Spending Actual'!$B12,'Total Adjustments'!AC$14:AC$53)</f>
        <v>0</v>
      </c>
      <c r="AD12" s="104">
        <f>SUMIF('C Report Grouper'!$B$10:$B$49,'WW Spending Actual'!$B12,'C Report Grouper'!AE$10:AE$49)+SUMIF('Total Adjustments'!$B$14:$B$53,'WW Spending Actual'!$B12,'Total Adjustments'!AD$14:AD$53)</f>
        <v>0</v>
      </c>
      <c r="AE12" s="104">
        <f>SUMIF('C Report Grouper'!$B$10:$B$49,'WW Spending Actual'!$B12,'C Report Grouper'!AF$10:AF$49)+SUMIF('Total Adjustments'!$B$14:$B$53,'WW Spending Actual'!$B12,'Total Adjustments'!AE$14:AE$53)</f>
        <v>0</v>
      </c>
      <c r="AF12" s="104">
        <f>SUMIF('C Report Grouper'!$B$10:$B$49,'WW Spending Actual'!$B12,'C Report Grouper'!AG$10:AG$49)+SUMIF('Total Adjustments'!$B$14:$B$53,'WW Spending Actual'!$B12,'Total Adjustments'!AF$14:AF$53)</f>
        <v>0</v>
      </c>
      <c r="AG12" s="105">
        <f>SUMIF('C Report Grouper'!$B$10:$B$49,'WW Spending Actual'!$B12,'C Report Grouper'!AH$10:AH$49)+SUMIF('Total Adjustments'!$B$14:$B$53,'WW Spending Actual'!$B12,'Total Adjustments'!AG$14:AG$53)</f>
        <v>0</v>
      </c>
    </row>
    <row r="13" spans="1:33" hidden="1" x14ac:dyDescent="0.2">
      <c r="B13" s="33" t="str">
        <f>IFERROR(VLOOKUP(C13,'MEG Def'!$A$7:$B$12,2),"")</f>
        <v/>
      </c>
      <c r="C13" s="57"/>
      <c r="D13" s="103">
        <f>SUMIF('C Report Grouper'!$B$10:$B$49,'WW Spending Actual'!$B13,'C Report Grouper'!E$10:E$49)+SUMIF('Total Adjustments'!$B$14:$B$53,'WW Spending Actual'!$B13,'Total Adjustments'!D$14:D$53)</f>
        <v>0</v>
      </c>
      <c r="E13" s="418">
        <f>SUMIF('C Report Grouper'!$B$10:$B$49,'WW Spending Actual'!$B13,'C Report Grouper'!F$10:F$49)+SUMIF('Total Adjustments'!$B$14:$B$53,'WW Spending Actual'!$B13,'Total Adjustments'!E$14:E$53)</f>
        <v>0</v>
      </c>
      <c r="F13" s="418">
        <f>SUMIF('C Report Grouper'!$B$10:$B$49,'WW Spending Actual'!$B13,'C Report Grouper'!G$10:G$49)+SUMIF('Total Adjustments'!$B$14:$B$53,'WW Spending Actual'!$B13,'Total Adjustments'!F$14:F$53)</f>
        <v>0</v>
      </c>
      <c r="G13" s="418">
        <f>SUMIF('C Report Grouper'!$B$10:$B$49,'WW Spending Actual'!$B13,'C Report Grouper'!H$10:H$49)+SUMIF('Total Adjustments'!$B$14:$B$53,'WW Spending Actual'!$B13,'Total Adjustments'!G$14:G$53)</f>
        <v>0</v>
      </c>
      <c r="H13" s="105">
        <f>SUMIF('C Report Grouper'!$B$10:$B$49,'WW Spending Actual'!$B13,'C Report Grouper'!I$10:I$49)+SUMIF('Total Adjustments'!$B$14:$B$53,'WW Spending Actual'!$B13,'Total Adjustments'!H$14:H$53)</f>
        <v>0</v>
      </c>
      <c r="I13" s="104">
        <f>SUMIF('C Report Grouper'!$B$10:$B$49,'WW Spending Actual'!$B13,'C Report Grouper'!J$10:J$49)+SUMIF('Total Adjustments'!$B$14:$B$53,'WW Spending Actual'!$B13,'Total Adjustments'!I$14:I$53)</f>
        <v>0</v>
      </c>
      <c r="J13" s="104">
        <f>SUMIF('C Report Grouper'!$B$10:$B$49,'WW Spending Actual'!$B13,'C Report Grouper'!K$10:K$49)+SUMIF('Total Adjustments'!$B$14:$B$53,'WW Spending Actual'!$B13,'Total Adjustments'!J$14:J$53)</f>
        <v>0</v>
      </c>
      <c r="K13" s="104">
        <f>SUMIF('C Report Grouper'!$B$10:$B$49,'WW Spending Actual'!$B13,'C Report Grouper'!L$10:L$49)+SUMIF('Total Adjustments'!$B$14:$B$53,'WW Spending Actual'!$B13,'Total Adjustments'!K$14:K$53)</f>
        <v>0</v>
      </c>
      <c r="L13" s="104">
        <f>SUMIF('C Report Grouper'!$B$10:$B$49,'WW Spending Actual'!$B13,'C Report Grouper'!M$10:M$49)+SUMIF('Total Adjustments'!$B$14:$B$53,'WW Spending Actual'!$B13,'Total Adjustments'!L$14:L$53)</f>
        <v>0</v>
      </c>
      <c r="M13" s="104">
        <f>SUMIF('C Report Grouper'!$B$10:$B$49,'WW Spending Actual'!$B13,'C Report Grouper'!N$10:N$49)+SUMIF('Total Adjustments'!$B$14:$B$53,'WW Spending Actual'!$B13,'Total Adjustments'!M$14:M$53)</f>
        <v>0</v>
      </c>
      <c r="N13" s="104">
        <f>SUMIF('C Report Grouper'!$B$10:$B$49,'WW Spending Actual'!$B13,'C Report Grouper'!O$10:O$49)+SUMIF('Total Adjustments'!$B$14:$B$53,'WW Spending Actual'!$B13,'Total Adjustments'!N$14:N$53)</f>
        <v>0</v>
      </c>
      <c r="O13" s="104">
        <f>SUMIF('C Report Grouper'!$B$10:$B$49,'WW Spending Actual'!$B13,'C Report Grouper'!P$10:P$49)+SUMIF('Total Adjustments'!$B$14:$B$53,'WW Spending Actual'!$B13,'Total Adjustments'!O$14:O$53)</f>
        <v>0</v>
      </c>
      <c r="P13" s="104">
        <f>SUMIF('C Report Grouper'!$B$10:$B$49,'WW Spending Actual'!$B13,'C Report Grouper'!Q$10:Q$49)+SUMIF('Total Adjustments'!$B$14:$B$53,'WW Spending Actual'!$B13,'Total Adjustments'!P$14:P$53)</f>
        <v>0</v>
      </c>
      <c r="Q13" s="104">
        <f>SUMIF('C Report Grouper'!$B$10:$B$49,'WW Spending Actual'!$B13,'C Report Grouper'!R$10:R$49)+SUMIF('Total Adjustments'!$B$14:$B$53,'WW Spending Actual'!$B13,'Total Adjustments'!Q$14:Q$53)</f>
        <v>0</v>
      </c>
      <c r="R13" s="104">
        <f>SUMIF('C Report Grouper'!$B$10:$B$49,'WW Spending Actual'!$B13,'C Report Grouper'!S$10:S$49)+SUMIF('Total Adjustments'!$B$14:$B$53,'WW Spending Actual'!$B13,'Total Adjustments'!R$14:R$53)</f>
        <v>0</v>
      </c>
      <c r="S13" s="104">
        <f>SUMIF('C Report Grouper'!$B$10:$B$49,'WW Spending Actual'!$B13,'C Report Grouper'!T$10:T$49)+SUMIF('Total Adjustments'!$B$14:$B$53,'WW Spending Actual'!$B13,'Total Adjustments'!S$14:S$53)</f>
        <v>0</v>
      </c>
      <c r="T13" s="104">
        <f>SUMIF('C Report Grouper'!$B$10:$B$49,'WW Spending Actual'!$B13,'C Report Grouper'!U$10:U$49)+SUMIF('Total Adjustments'!$B$14:$B$53,'WW Spending Actual'!$B13,'Total Adjustments'!T$14:T$53)</f>
        <v>0</v>
      </c>
      <c r="U13" s="104">
        <f>SUMIF('C Report Grouper'!$B$10:$B$49,'WW Spending Actual'!$B13,'C Report Grouper'!V$10:V$49)+SUMIF('Total Adjustments'!$B$14:$B$53,'WW Spending Actual'!$B13,'Total Adjustments'!U$14:U$53)</f>
        <v>0</v>
      </c>
      <c r="V13" s="104">
        <f>SUMIF('C Report Grouper'!$B$10:$B$49,'WW Spending Actual'!$B13,'C Report Grouper'!W$10:W$49)+SUMIF('Total Adjustments'!$B$14:$B$53,'WW Spending Actual'!$B13,'Total Adjustments'!V$14:V$53)</f>
        <v>0</v>
      </c>
      <c r="W13" s="104">
        <f>SUMIF('C Report Grouper'!$B$10:$B$49,'WW Spending Actual'!$B13,'C Report Grouper'!X$10:X$49)+SUMIF('Total Adjustments'!$B$14:$B$53,'WW Spending Actual'!$B13,'Total Adjustments'!W$14:W$53)</f>
        <v>0</v>
      </c>
      <c r="X13" s="104">
        <f>SUMIF('C Report Grouper'!$B$10:$B$49,'WW Spending Actual'!$B13,'C Report Grouper'!Y$10:Y$49)+SUMIF('Total Adjustments'!$B$14:$B$53,'WW Spending Actual'!$B13,'Total Adjustments'!X$14:X$53)</f>
        <v>0</v>
      </c>
      <c r="Y13" s="104">
        <f>SUMIF('C Report Grouper'!$B$10:$B$49,'WW Spending Actual'!$B13,'C Report Grouper'!Z$10:Z$49)+SUMIF('Total Adjustments'!$B$14:$B$53,'WW Spending Actual'!$B13,'Total Adjustments'!Y$14:Y$53)</f>
        <v>0</v>
      </c>
      <c r="Z13" s="104">
        <f>SUMIF('C Report Grouper'!$B$10:$B$49,'WW Spending Actual'!$B13,'C Report Grouper'!AA$10:AA$49)+SUMIF('Total Adjustments'!$B$14:$B$53,'WW Spending Actual'!$B13,'Total Adjustments'!Z$14:Z$53)</f>
        <v>0</v>
      </c>
      <c r="AA13" s="104">
        <f>SUMIF('C Report Grouper'!$B$10:$B$49,'WW Spending Actual'!$B13,'C Report Grouper'!AB$10:AB$49)+SUMIF('Total Adjustments'!$B$14:$B$53,'WW Spending Actual'!$B13,'Total Adjustments'!AA$14:AA$53)</f>
        <v>0</v>
      </c>
      <c r="AB13" s="104">
        <f>SUMIF('C Report Grouper'!$B$10:$B$49,'WW Spending Actual'!$B13,'C Report Grouper'!AC$10:AC$49)+SUMIF('Total Adjustments'!$B$14:$B$53,'WW Spending Actual'!$B13,'Total Adjustments'!AB$14:AB$53)</f>
        <v>0</v>
      </c>
      <c r="AC13" s="104">
        <f>SUMIF('C Report Grouper'!$B$10:$B$49,'WW Spending Actual'!$B13,'C Report Grouper'!AD$10:AD$49)+SUMIF('Total Adjustments'!$B$14:$B$53,'WW Spending Actual'!$B13,'Total Adjustments'!AC$14:AC$53)</f>
        <v>0</v>
      </c>
      <c r="AD13" s="104">
        <f>SUMIF('C Report Grouper'!$B$10:$B$49,'WW Spending Actual'!$B13,'C Report Grouper'!AE$10:AE$49)+SUMIF('Total Adjustments'!$B$14:$B$53,'WW Spending Actual'!$B13,'Total Adjustments'!AD$14:AD$53)</f>
        <v>0</v>
      </c>
      <c r="AE13" s="104">
        <f>SUMIF('C Report Grouper'!$B$10:$B$49,'WW Spending Actual'!$B13,'C Report Grouper'!AF$10:AF$49)+SUMIF('Total Adjustments'!$B$14:$B$53,'WW Spending Actual'!$B13,'Total Adjustments'!AE$14:AE$53)</f>
        <v>0</v>
      </c>
      <c r="AF13" s="104">
        <f>SUMIF('C Report Grouper'!$B$10:$B$49,'WW Spending Actual'!$B13,'C Report Grouper'!AG$10:AG$49)+SUMIF('Total Adjustments'!$B$14:$B$53,'WW Spending Actual'!$B13,'Total Adjustments'!AF$14:AF$53)</f>
        <v>0</v>
      </c>
      <c r="AG13" s="105">
        <f>SUMIF('C Report Grouper'!$B$10:$B$49,'WW Spending Actual'!$B13,'C Report Grouper'!AH$10:AH$49)+SUMIF('Total Adjustments'!$B$14:$B$53,'WW Spending Actual'!$B13,'Total Adjustments'!AG$14:AG$53)</f>
        <v>0</v>
      </c>
    </row>
    <row r="14" spans="1:33" hidden="1" x14ac:dyDescent="0.2">
      <c r="B14" s="33" t="str">
        <f>IFERROR(VLOOKUP(C14,'MEG Def'!$A$7:$B$12,2),"")</f>
        <v/>
      </c>
      <c r="C14" s="57"/>
      <c r="D14" s="103">
        <f>SUMIF('C Report Grouper'!$B$10:$B$49,'WW Spending Actual'!$B14,'C Report Grouper'!E$10:E$49)+SUMIF('Total Adjustments'!$B$14:$B$53,'WW Spending Actual'!$B14,'Total Adjustments'!D$14:D$53)</f>
        <v>0</v>
      </c>
      <c r="E14" s="418">
        <f>SUMIF('C Report Grouper'!$B$10:$B$49,'WW Spending Actual'!$B14,'C Report Grouper'!F$10:F$49)+SUMIF('Total Adjustments'!$B$14:$B$53,'WW Spending Actual'!$B14,'Total Adjustments'!E$14:E$53)</f>
        <v>0</v>
      </c>
      <c r="F14" s="418">
        <f>SUMIF('C Report Grouper'!$B$10:$B$49,'WW Spending Actual'!$B14,'C Report Grouper'!G$10:G$49)+SUMIF('Total Adjustments'!$B$14:$B$53,'WW Spending Actual'!$B14,'Total Adjustments'!F$14:F$53)</f>
        <v>0</v>
      </c>
      <c r="G14" s="418">
        <f>SUMIF('C Report Grouper'!$B$10:$B$49,'WW Spending Actual'!$B14,'C Report Grouper'!H$10:H$49)+SUMIF('Total Adjustments'!$B$14:$B$53,'WW Spending Actual'!$B14,'Total Adjustments'!G$14:G$53)</f>
        <v>0</v>
      </c>
      <c r="H14" s="105">
        <f>SUMIF('C Report Grouper'!$B$10:$B$49,'WW Spending Actual'!$B14,'C Report Grouper'!I$10:I$49)+SUMIF('Total Adjustments'!$B$14:$B$53,'WW Spending Actual'!$B14,'Total Adjustments'!H$14:H$53)</f>
        <v>0</v>
      </c>
      <c r="I14" s="104">
        <f>SUMIF('C Report Grouper'!$B$10:$B$49,'WW Spending Actual'!$B14,'C Report Grouper'!J$10:J$49)+SUMIF('Total Adjustments'!$B$14:$B$53,'WW Spending Actual'!$B14,'Total Adjustments'!I$14:I$53)</f>
        <v>0</v>
      </c>
      <c r="J14" s="104">
        <f>SUMIF('C Report Grouper'!$B$10:$B$49,'WW Spending Actual'!$B14,'C Report Grouper'!K$10:K$49)+SUMIF('Total Adjustments'!$B$14:$B$53,'WW Spending Actual'!$B14,'Total Adjustments'!J$14:J$53)</f>
        <v>0</v>
      </c>
      <c r="K14" s="104">
        <f>SUMIF('C Report Grouper'!$B$10:$B$49,'WW Spending Actual'!$B14,'C Report Grouper'!L$10:L$49)+SUMIF('Total Adjustments'!$B$14:$B$53,'WW Spending Actual'!$B14,'Total Adjustments'!K$14:K$53)</f>
        <v>0</v>
      </c>
      <c r="L14" s="104">
        <f>SUMIF('C Report Grouper'!$B$10:$B$49,'WW Spending Actual'!$B14,'C Report Grouper'!M$10:M$49)+SUMIF('Total Adjustments'!$B$14:$B$53,'WW Spending Actual'!$B14,'Total Adjustments'!L$14:L$53)</f>
        <v>0</v>
      </c>
      <c r="M14" s="104">
        <f>SUMIF('C Report Grouper'!$B$10:$B$49,'WW Spending Actual'!$B14,'C Report Grouper'!N$10:N$49)+SUMIF('Total Adjustments'!$B$14:$B$53,'WW Spending Actual'!$B14,'Total Adjustments'!M$14:M$53)</f>
        <v>0</v>
      </c>
      <c r="N14" s="104">
        <f>SUMIF('C Report Grouper'!$B$10:$B$49,'WW Spending Actual'!$B14,'C Report Grouper'!O$10:O$49)+SUMIF('Total Adjustments'!$B$14:$B$53,'WW Spending Actual'!$B14,'Total Adjustments'!N$14:N$53)</f>
        <v>0</v>
      </c>
      <c r="O14" s="104">
        <f>SUMIF('C Report Grouper'!$B$10:$B$49,'WW Spending Actual'!$B14,'C Report Grouper'!P$10:P$49)+SUMIF('Total Adjustments'!$B$14:$B$53,'WW Spending Actual'!$B14,'Total Adjustments'!O$14:O$53)</f>
        <v>0</v>
      </c>
      <c r="P14" s="104">
        <f>SUMIF('C Report Grouper'!$B$10:$B$49,'WW Spending Actual'!$B14,'C Report Grouper'!Q$10:Q$49)+SUMIF('Total Adjustments'!$B$14:$B$53,'WW Spending Actual'!$B14,'Total Adjustments'!P$14:P$53)</f>
        <v>0</v>
      </c>
      <c r="Q14" s="104">
        <f>SUMIF('C Report Grouper'!$B$10:$B$49,'WW Spending Actual'!$B14,'C Report Grouper'!R$10:R$49)+SUMIF('Total Adjustments'!$B$14:$B$53,'WW Spending Actual'!$B14,'Total Adjustments'!Q$14:Q$53)</f>
        <v>0</v>
      </c>
      <c r="R14" s="104">
        <f>SUMIF('C Report Grouper'!$B$10:$B$49,'WW Spending Actual'!$B14,'C Report Grouper'!S$10:S$49)+SUMIF('Total Adjustments'!$B$14:$B$53,'WW Spending Actual'!$B14,'Total Adjustments'!R$14:R$53)</f>
        <v>0</v>
      </c>
      <c r="S14" s="104">
        <f>SUMIF('C Report Grouper'!$B$10:$B$49,'WW Spending Actual'!$B14,'C Report Grouper'!T$10:T$49)+SUMIF('Total Adjustments'!$B$14:$B$53,'WW Spending Actual'!$B14,'Total Adjustments'!S$14:S$53)</f>
        <v>0</v>
      </c>
      <c r="T14" s="104">
        <f>SUMIF('C Report Grouper'!$B$10:$B$49,'WW Spending Actual'!$B14,'C Report Grouper'!U$10:U$49)+SUMIF('Total Adjustments'!$B$14:$B$53,'WW Spending Actual'!$B14,'Total Adjustments'!T$14:T$53)</f>
        <v>0</v>
      </c>
      <c r="U14" s="104">
        <f>SUMIF('C Report Grouper'!$B$10:$B$49,'WW Spending Actual'!$B14,'C Report Grouper'!V$10:V$49)+SUMIF('Total Adjustments'!$B$14:$B$53,'WW Spending Actual'!$B14,'Total Adjustments'!U$14:U$53)</f>
        <v>0</v>
      </c>
      <c r="V14" s="104">
        <f>SUMIF('C Report Grouper'!$B$10:$B$49,'WW Spending Actual'!$B14,'C Report Grouper'!W$10:W$49)+SUMIF('Total Adjustments'!$B$14:$B$53,'WW Spending Actual'!$B14,'Total Adjustments'!V$14:V$53)</f>
        <v>0</v>
      </c>
      <c r="W14" s="104">
        <f>SUMIF('C Report Grouper'!$B$10:$B$49,'WW Spending Actual'!$B14,'C Report Grouper'!X$10:X$49)+SUMIF('Total Adjustments'!$B$14:$B$53,'WW Spending Actual'!$B14,'Total Adjustments'!W$14:W$53)</f>
        <v>0</v>
      </c>
      <c r="X14" s="104">
        <f>SUMIF('C Report Grouper'!$B$10:$B$49,'WW Spending Actual'!$B14,'C Report Grouper'!Y$10:Y$49)+SUMIF('Total Adjustments'!$B$14:$B$53,'WW Spending Actual'!$B14,'Total Adjustments'!X$14:X$53)</f>
        <v>0</v>
      </c>
      <c r="Y14" s="104">
        <f>SUMIF('C Report Grouper'!$B$10:$B$49,'WW Spending Actual'!$B14,'C Report Grouper'!Z$10:Z$49)+SUMIF('Total Adjustments'!$B$14:$B$53,'WW Spending Actual'!$B14,'Total Adjustments'!Y$14:Y$53)</f>
        <v>0</v>
      </c>
      <c r="Z14" s="104">
        <f>SUMIF('C Report Grouper'!$B$10:$B$49,'WW Spending Actual'!$B14,'C Report Grouper'!AA$10:AA$49)+SUMIF('Total Adjustments'!$B$14:$B$53,'WW Spending Actual'!$B14,'Total Adjustments'!Z$14:Z$53)</f>
        <v>0</v>
      </c>
      <c r="AA14" s="104">
        <f>SUMIF('C Report Grouper'!$B$10:$B$49,'WW Spending Actual'!$B14,'C Report Grouper'!AB$10:AB$49)+SUMIF('Total Adjustments'!$B$14:$B$53,'WW Spending Actual'!$B14,'Total Adjustments'!AA$14:AA$53)</f>
        <v>0</v>
      </c>
      <c r="AB14" s="104">
        <f>SUMIF('C Report Grouper'!$B$10:$B$49,'WW Spending Actual'!$B14,'C Report Grouper'!AC$10:AC$49)+SUMIF('Total Adjustments'!$B$14:$B$53,'WW Spending Actual'!$B14,'Total Adjustments'!AB$14:AB$53)</f>
        <v>0</v>
      </c>
      <c r="AC14" s="104">
        <f>SUMIF('C Report Grouper'!$B$10:$B$49,'WW Spending Actual'!$B14,'C Report Grouper'!AD$10:AD$49)+SUMIF('Total Adjustments'!$B$14:$B$53,'WW Spending Actual'!$B14,'Total Adjustments'!AC$14:AC$53)</f>
        <v>0</v>
      </c>
      <c r="AD14" s="104">
        <f>SUMIF('C Report Grouper'!$B$10:$B$49,'WW Spending Actual'!$B14,'C Report Grouper'!AE$10:AE$49)+SUMIF('Total Adjustments'!$B$14:$B$53,'WW Spending Actual'!$B14,'Total Adjustments'!AD$14:AD$53)</f>
        <v>0</v>
      </c>
      <c r="AE14" s="104">
        <f>SUMIF('C Report Grouper'!$B$10:$B$49,'WW Spending Actual'!$B14,'C Report Grouper'!AF$10:AF$49)+SUMIF('Total Adjustments'!$B$14:$B$53,'WW Spending Actual'!$B14,'Total Adjustments'!AE$14:AE$53)</f>
        <v>0</v>
      </c>
      <c r="AF14" s="104">
        <f>SUMIF('C Report Grouper'!$B$10:$B$49,'WW Spending Actual'!$B14,'C Report Grouper'!AG$10:AG$49)+SUMIF('Total Adjustments'!$B$14:$B$53,'WW Spending Actual'!$B14,'Total Adjustments'!AF$14:AF$53)</f>
        <v>0</v>
      </c>
      <c r="AG14" s="105">
        <f>SUMIF('C Report Grouper'!$B$10:$B$49,'WW Spending Actual'!$B14,'C Report Grouper'!AH$10:AH$49)+SUMIF('Total Adjustments'!$B$14:$B$53,'WW Spending Actual'!$B14,'Total Adjustments'!AG$14:AG$53)</f>
        <v>0</v>
      </c>
    </row>
    <row r="15" spans="1:33" hidden="1" x14ac:dyDescent="0.2">
      <c r="B15" s="33"/>
      <c r="C15" s="57"/>
      <c r="D15" s="103"/>
      <c r="E15" s="418"/>
      <c r="F15" s="418"/>
      <c r="G15" s="418"/>
      <c r="H15" s="105"/>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5"/>
    </row>
    <row r="16" spans="1:33" hidden="1" x14ac:dyDescent="0.2">
      <c r="B16" s="66" t="s">
        <v>86</v>
      </c>
      <c r="C16" s="57"/>
      <c r="D16" s="103"/>
      <c r="E16" s="418"/>
      <c r="F16" s="418"/>
      <c r="G16" s="418"/>
      <c r="H16" s="105"/>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5"/>
    </row>
    <row r="17" spans="2:33" hidden="1" x14ac:dyDescent="0.2">
      <c r="B17" s="33" t="str">
        <f>IFERROR(VLOOKUP(C17,'MEG Def'!$A$21:$B$26,2),"")</f>
        <v/>
      </c>
      <c r="C17" s="57"/>
      <c r="D17" s="103">
        <f>SUMIF('C Report Grouper'!$B$10:$B$49,'WW Spending Actual'!$B17,'C Report Grouper'!E$10:E$49)+SUMIF('Total Adjustments'!$B$14:$B$53,'WW Spending Actual'!$B17,'Total Adjustments'!D$14:D$53)</f>
        <v>0</v>
      </c>
      <c r="E17" s="418">
        <f>SUMIF('C Report Grouper'!$B$10:$B$49,'WW Spending Actual'!$B17,'C Report Grouper'!F$10:F$49)+SUMIF('Total Adjustments'!$B$14:$B$53,'WW Spending Actual'!$B17,'Total Adjustments'!E$14:E$53)</f>
        <v>0</v>
      </c>
      <c r="F17" s="418">
        <f>SUMIF('C Report Grouper'!$B$10:$B$49,'WW Spending Actual'!$B17,'C Report Grouper'!G$10:G$49)+SUMIF('Total Adjustments'!$B$14:$B$53,'WW Spending Actual'!$B17,'Total Adjustments'!F$14:F$53)</f>
        <v>0</v>
      </c>
      <c r="G17" s="418">
        <f>SUMIF('C Report Grouper'!$B$10:$B$49,'WW Spending Actual'!$B17,'C Report Grouper'!H$10:H$49)+SUMIF('Total Adjustments'!$B$14:$B$53,'WW Spending Actual'!$B17,'Total Adjustments'!G$14:G$53)</f>
        <v>0</v>
      </c>
      <c r="H17" s="105">
        <f>SUMIF('C Report Grouper'!$B$10:$B$49,'WW Spending Actual'!$B17,'C Report Grouper'!I$10:I$49)+SUMIF('Total Adjustments'!$B$14:$B$53,'WW Spending Actual'!$B17,'Total Adjustments'!H$14:H$53)</f>
        <v>0</v>
      </c>
      <c r="I17" s="104">
        <f>SUMIF('C Report Grouper'!$B$10:$B$49,'WW Spending Actual'!$B17,'C Report Grouper'!J$10:J$49)+SUMIF('Total Adjustments'!$B$14:$B$53,'WW Spending Actual'!$B17,'Total Adjustments'!I$14:I$53)</f>
        <v>0</v>
      </c>
      <c r="J17" s="104">
        <f>SUMIF('C Report Grouper'!$B$10:$B$49,'WW Spending Actual'!$B17,'C Report Grouper'!K$10:K$49)+SUMIF('Total Adjustments'!$B$14:$B$53,'WW Spending Actual'!$B17,'Total Adjustments'!J$14:J$53)</f>
        <v>0</v>
      </c>
      <c r="K17" s="104">
        <f>SUMIF('C Report Grouper'!$B$10:$B$49,'WW Spending Actual'!$B17,'C Report Grouper'!L$10:L$49)+SUMIF('Total Adjustments'!$B$14:$B$53,'WW Spending Actual'!$B17,'Total Adjustments'!K$14:K$53)</f>
        <v>0</v>
      </c>
      <c r="L17" s="104">
        <f>SUMIF('C Report Grouper'!$B$10:$B$49,'WW Spending Actual'!$B17,'C Report Grouper'!M$10:M$49)+SUMIF('Total Adjustments'!$B$14:$B$53,'WW Spending Actual'!$B17,'Total Adjustments'!L$14:L$53)</f>
        <v>0</v>
      </c>
      <c r="M17" s="104">
        <f>SUMIF('C Report Grouper'!$B$10:$B$49,'WW Spending Actual'!$B17,'C Report Grouper'!N$10:N$49)+SUMIF('Total Adjustments'!$B$14:$B$53,'WW Spending Actual'!$B17,'Total Adjustments'!M$14:M$53)</f>
        <v>0</v>
      </c>
      <c r="N17" s="104">
        <f>SUMIF('C Report Grouper'!$B$10:$B$49,'WW Spending Actual'!$B17,'C Report Grouper'!O$10:O$49)+SUMIF('Total Adjustments'!$B$14:$B$53,'WW Spending Actual'!$B17,'Total Adjustments'!N$14:N$53)</f>
        <v>0</v>
      </c>
      <c r="O17" s="104">
        <f>SUMIF('C Report Grouper'!$B$10:$B$49,'WW Spending Actual'!$B17,'C Report Grouper'!P$10:P$49)+SUMIF('Total Adjustments'!$B$14:$B$53,'WW Spending Actual'!$B17,'Total Adjustments'!O$14:O$53)</f>
        <v>0</v>
      </c>
      <c r="P17" s="104">
        <f>SUMIF('C Report Grouper'!$B$10:$B$49,'WW Spending Actual'!$B17,'C Report Grouper'!Q$10:Q$49)+SUMIF('Total Adjustments'!$B$14:$B$53,'WW Spending Actual'!$B17,'Total Adjustments'!P$14:P$53)</f>
        <v>0</v>
      </c>
      <c r="Q17" s="104">
        <f>SUMIF('C Report Grouper'!$B$10:$B$49,'WW Spending Actual'!$B17,'C Report Grouper'!R$10:R$49)+SUMIF('Total Adjustments'!$B$14:$B$53,'WW Spending Actual'!$B17,'Total Adjustments'!Q$14:Q$53)</f>
        <v>0</v>
      </c>
      <c r="R17" s="104">
        <f>SUMIF('C Report Grouper'!$B$10:$B$49,'WW Spending Actual'!$B17,'C Report Grouper'!S$10:S$49)+SUMIF('Total Adjustments'!$B$14:$B$53,'WW Spending Actual'!$B17,'Total Adjustments'!R$14:R$53)</f>
        <v>0</v>
      </c>
      <c r="S17" s="104">
        <f>SUMIF('C Report Grouper'!$B$10:$B$49,'WW Spending Actual'!$B17,'C Report Grouper'!T$10:T$49)+SUMIF('Total Adjustments'!$B$14:$B$53,'WW Spending Actual'!$B17,'Total Adjustments'!S$14:S$53)</f>
        <v>0</v>
      </c>
      <c r="T17" s="104">
        <f>SUMIF('C Report Grouper'!$B$10:$B$49,'WW Spending Actual'!$B17,'C Report Grouper'!U$10:U$49)+SUMIF('Total Adjustments'!$B$14:$B$53,'WW Spending Actual'!$B17,'Total Adjustments'!T$14:T$53)</f>
        <v>0</v>
      </c>
      <c r="U17" s="104">
        <f>SUMIF('C Report Grouper'!$B$10:$B$49,'WW Spending Actual'!$B17,'C Report Grouper'!V$10:V$49)+SUMIF('Total Adjustments'!$B$14:$B$53,'WW Spending Actual'!$B17,'Total Adjustments'!U$14:U$53)</f>
        <v>0</v>
      </c>
      <c r="V17" s="104">
        <f>SUMIF('C Report Grouper'!$B$10:$B$49,'WW Spending Actual'!$B17,'C Report Grouper'!W$10:W$49)+SUMIF('Total Adjustments'!$B$14:$B$53,'WW Spending Actual'!$B17,'Total Adjustments'!V$14:V$53)</f>
        <v>0</v>
      </c>
      <c r="W17" s="104">
        <f>SUMIF('C Report Grouper'!$B$10:$B$49,'WW Spending Actual'!$B17,'C Report Grouper'!X$10:X$49)+SUMIF('Total Adjustments'!$B$14:$B$53,'WW Spending Actual'!$B17,'Total Adjustments'!W$14:W$53)</f>
        <v>0</v>
      </c>
      <c r="X17" s="104">
        <f>SUMIF('C Report Grouper'!$B$10:$B$49,'WW Spending Actual'!$B17,'C Report Grouper'!Y$10:Y$49)+SUMIF('Total Adjustments'!$B$14:$B$53,'WW Spending Actual'!$B17,'Total Adjustments'!X$14:X$53)</f>
        <v>0</v>
      </c>
      <c r="Y17" s="104">
        <f>SUMIF('C Report Grouper'!$B$10:$B$49,'WW Spending Actual'!$B17,'C Report Grouper'!Z$10:Z$49)+SUMIF('Total Adjustments'!$B$14:$B$53,'WW Spending Actual'!$B17,'Total Adjustments'!Y$14:Y$53)</f>
        <v>0</v>
      </c>
      <c r="Z17" s="104">
        <f>SUMIF('C Report Grouper'!$B$10:$B$49,'WW Spending Actual'!$B17,'C Report Grouper'!AA$10:AA$49)+SUMIF('Total Adjustments'!$B$14:$B$53,'WW Spending Actual'!$B17,'Total Adjustments'!Z$14:Z$53)</f>
        <v>0</v>
      </c>
      <c r="AA17" s="104">
        <f>SUMIF('C Report Grouper'!$B$10:$B$49,'WW Spending Actual'!$B17,'C Report Grouper'!AB$10:AB$49)+SUMIF('Total Adjustments'!$B$14:$B$53,'WW Spending Actual'!$B17,'Total Adjustments'!AA$14:AA$53)</f>
        <v>0</v>
      </c>
      <c r="AB17" s="104">
        <f>SUMIF('C Report Grouper'!$B$10:$B$49,'WW Spending Actual'!$B17,'C Report Grouper'!AC$10:AC$49)+SUMIF('Total Adjustments'!$B$14:$B$53,'WW Spending Actual'!$B17,'Total Adjustments'!AB$14:AB$53)</f>
        <v>0</v>
      </c>
      <c r="AC17" s="104">
        <f>SUMIF('C Report Grouper'!$B$10:$B$49,'WW Spending Actual'!$B17,'C Report Grouper'!AD$10:AD$49)+SUMIF('Total Adjustments'!$B$14:$B$53,'WW Spending Actual'!$B17,'Total Adjustments'!AC$14:AC$53)</f>
        <v>0</v>
      </c>
      <c r="AD17" s="104">
        <f>SUMIF('C Report Grouper'!$B$10:$B$49,'WW Spending Actual'!$B17,'C Report Grouper'!AE$10:AE$49)+SUMIF('Total Adjustments'!$B$14:$B$53,'WW Spending Actual'!$B17,'Total Adjustments'!AD$14:AD$53)</f>
        <v>0</v>
      </c>
      <c r="AE17" s="104">
        <f>SUMIF('C Report Grouper'!$B$10:$B$49,'WW Spending Actual'!$B17,'C Report Grouper'!AF$10:AF$49)+SUMIF('Total Adjustments'!$B$14:$B$53,'WW Spending Actual'!$B17,'Total Adjustments'!AE$14:AE$53)</f>
        <v>0</v>
      </c>
      <c r="AF17" s="104">
        <f>SUMIF('C Report Grouper'!$B$10:$B$49,'WW Spending Actual'!$B17,'C Report Grouper'!AG$10:AG$49)+SUMIF('Total Adjustments'!$B$14:$B$53,'WW Spending Actual'!$B17,'Total Adjustments'!AF$14:AF$53)</f>
        <v>0</v>
      </c>
      <c r="AG17" s="105">
        <f>SUMIF('C Report Grouper'!$B$10:$B$49,'WW Spending Actual'!$B17,'C Report Grouper'!AH$10:AH$49)+SUMIF('Total Adjustments'!$B$14:$B$53,'WW Spending Actual'!$B17,'Total Adjustments'!AG$14:AG$53)</f>
        <v>0</v>
      </c>
    </row>
    <row r="18" spans="2:33" hidden="1" x14ac:dyDescent="0.2">
      <c r="B18" s="33" t="str">
        <f>IFERROR(VLOOKUP(C18,'MEG Def'!$A$21:$B$26,2),"")</f>
        <v/>
      </c>
      <c r="C18" s="57"/>
      <c r="D18" s="103">
        <f>SUMIF('C Report Grouper'!$B$10:$B$49,'WW Spending Actual'!$B18,'C Report Grouper'!E$10:E$49)+SUMIF('Total Adjustments'!$B$14:$B$53,'WW Spending Actual'!$B18,'Total Adjustments'!D$14:D$53)</f>
        <v>0</v>
      </c>
      <c r="E18" s="418">
        <f>SUMIF('C Report Grouper'!$B$10:$B$49,'WW Spending Actual'!$B18,'C Report Grouper'!F$10:F$49)+SUMIF('Total Adjustments'!$B$14:$B$53,'WW Spending Actual'!$B18,'Total Adjustments'!E$14:E$53)</f>
        <v>0</v>
      </c>
      <c r="F18" s="418">
        <f>SUMIF('C Report Grouper'!$B$10:$B$49,'WW Spending Actual'!$B18,'C Report Grouper'!G$10:G$49)+SUMIF('Total Adjustments'!$B$14:$B$53,'WW Spending Actual'!$B18,'Total Adjustments'!F$14:F$53)</f>
        <v>0</v>
      </c>
      <c r="G18" s="418">
        <f>SUMIF('C Report Grouper'!$B$10:$B$49,'WW Spending Actual'!$B18,'C Report Grouper'!H$10:H$49)+SUMIF('Total Adjustments'!$B$14:$B$53,'WW Spending Actual'!$B18,'Total Adjustments'!G$14:G$53)</f>
        <v>0</v>
      </c>
      <c r="H18" s="105">
        <f>SUMIF('C Report Grouper'!$B$10:$B$49,'WW Spending Actual'!$B18,'C Report Grouper'!I$10:I$49)+SUMIF('Total Adjustments'!$B$14:$B$53,'WW Spending Actual'!$B18,'Total Adjustments'!H$14:H$53)</f>
        <v>0</v>
      </c>
      <c r="I18" s="104">
        <f>SUMIF('C Report Grouper'!$B$10:$B$49,'WW Spending Actual'!$B18,'C Report Grouper'!J$10:J$49)+SUMIF('Total Adjustments'!$B$14:$B$53,'WW Spending Actual'!$B18,'Total Adjustments'!I$14:I$53)</f>
        <v>0</v>
      </c>
      <c r="J18" s="104">
        <f>SUMIF('C Report Grouper'!$B$10:$B$49,'WW Spending Actual'!$B18,'C Report Grouper'!K$10:K$49)+SUMIF('Total Adjustments'!$B$14:$B$53,'WW Spending Actual'!$B18,'Total Adjustments'!J$14:J$53)</f>
        <v>0</v>
      </c>
      <c r="K18" s="104">
        <f>SUMIF('C Report Grouper'!$B$10:$B$49,'WW Spending Actual'!$B18,'C Report Grouper'!L$10:L$49)+SUMIF('Total Adjustments'!$B$14:$B$53,'WW Spending Actual'!$B18,'Total Adjustments'!K$14:K$53)</f>
        <v>0</v>
      </c>
      <c r="L18" s="104">
        <f>SUMIF('C Report Grouper'!$B$10:$B$49,'WW Spending Actual'!$B18,'C Report Grouper'!M$10:M$49)+SUMIF('Total Adjustments'!$B$14:$B$53,'WW Spending Actual'!$B18,'Total Adjustments'!L$14:L$53)</f>
        <v>0</v>
      </c>
      <c r="M18" s="104">
        <f>SUMIF('C Report Grouper'!$B$10:$B$49,'WW Spending Actual'!$B18,'C Report Grouper'!N$10:N$49)+SUMIF('Total Adjustments'!$B$14:$B$53,'WW Spending Actual'!$B18,'Total Adjustments'!M$14:M$53)</f>
        <v>0</v>
      </c>
      <c r="N18" s="104">
        <f>SUMIF('C Report Grouper'!$B$10:$B$49,'WW Spending Actual'!$B18,'C Report Grouper'!O$10:O$49)+SUMIF('Total Adjustments'!$B$14:$B$53,'WW Spending Actual'!$B18,'Total Adjustments'!N$14:N$53)</f>
        <v>0</v>
      </c>
      <c r="O18" s="104">
        <f>SUMIF('C Report Grouper'!$B$10:$B$49,'WW Spending Actual'!$B18,'C Report Grouper'!P$10:P$49)+SUMIF('Total Adjustments'!$B$14:$B$53,'WW Spending Actual'!$B18,'Total Adjustments'!O$14:O$53)</f>
        <v>0</v>
      </c>
      <c r="P18" s="104">
        <f>SUMIF('C Report Grouper'!$B$10:$B$49,'WW Spending Actual'!$B18,'C Report Grouper'!Q$10:Q$49)+SUMIF('Total Adjustments'!$B$14:$B$53,'WW Spending Actual'!$B18,'Total Adjustments'!P$14:P$53)</f>
        <v>0</v>
      </c>
      <c r="Q18" s="104">
        <f>SUMIF('C Report Grouper'!$B$10:$B$49,'WW Spending Actual'!$B18,'C Report Grouper'!R$10:R$49)+SUMIF('Total Adjustments'!$B$14:$B$53,'WW Spending Actual'!$B18,'Total Adjustments'!Q$14:Q$53)</f>
        <v>0</v>
      </c>
      <c r="R18" s="104">
        <f>SUMIF('C Report Grouper'!$B$10:$B$49,'WW Spending Actual'!$B18,'C Report Grouper'!S$10:S$49)+SUMIF('Total Adjustments'!$B$14:$B$53,'WW Spending Actual'!$B18,'Total Adjustments'!R$14:R$53)</f>
        <v>0</v>
      </c>
      <c r="S18" s="104">
        <f>SUMIF('C Report Grouper'!$B$10:$B$49,'WW Spending Actual'!$B18,'C Report Grouper'!T$10:T$49)+SUMIF('Total Adjustments'!$B$14:$B$53,'WW Spending Actual'!$B18,'Total Adjustments'!S$14:S$53)</f>
        <v>0</v>
      </c>
      <c r="T18" s="104">
        <f>SUMIF('C Report Grouper'!$B$10:$B$49,'WW Spending Actual'!$B18,'C Report Grouper'!U$10:U$49)+SUMIF('Total Adjustments'!$B$14:$B$53,'WW Spending Actual'!$B18,'Total Adjustments'!T$14:T$53)</f>
        <v>0</v>
      </c>
      <c r="U18" s="104">
        <f>SUMIF('C Report Grouper'!$B$10:$B$49,'WW Spending Actual'!$B18,'C Report Grouper'!V$10:V$49)+SUMIF('Total Adjustments'!$B$14:$B$53,'WW Spending Actual'!$B18,'Total Adjustments'!U$14:U$53)</f>
        <v>0</v>
      </c>
      <c r="V18" s="104">
        <f>SUMIF('C Report Grouper'!$B$10:$B$49,'WW Spending Actual'!$B18,'C Report Grouper'!W$10:W$49)+SUMIF('Total Adjustments'!$B$14:$B$53,'WW Spending Actual'!$B18,'Total Adjustments'!V$14:V$53)</f>
        <v>0</v>
      </c>
      <c r="W18" s="104">
        <f>SUMIF('C Report Grouper'!$B$10:$B$49,'WW Spending Actual'!$B18,'C Report Grouper'!X$10:X$49)+SUMIF('Total Adjustments'!$B$14:$B$53,'WW Spending Actual'!$B18,'Total Adjustments'!W$14:W$53)</f>
        <v>0</v>
      </c>
      <c r="X18" s="104">
        <f>SUMIF('C Report Grouper'!$B$10:$B$49,'WW Spending Actual'!$B18,'C Report Grouper'!Y$10:Y$49)+SUMIF('Total Adjustments'!$B$14:$B$53,'WW Spending Actual'!$B18,'Total Adjustments'!X$14:X$53)</f>
        <v>0</v>
      </c>
      <c r="Y18" s="104">
        <f>SUMIF('C Report Grouper'!$B$10:$B$49,'WW Spending Actual'!$B18,'C Report Grouper'!Z$10:Z$49)+SUMIF('Total Adjustments'!$B$14:$B$53,'WW Spending Actual'!$B18,'Total Adjustments'!Y$14:Y$53)</f>
        <v>0</v>
      </c>
      <c r="Z18" s="104">
        <f>SUMIF('C Report Grouper'!$B$10:$B$49,'WW Spending Actual'!$B18,'C Report Grouper'!AA$10:AA$49)+SUMIF('Total Adjustments'!$B$14:$B$53,'WW Spending Actual'!$B18,'Total Adjustments'!Z$14:Z$53)</f>
        <v>0</v>
      </c>
      <c r="AA18" s="104">
        <f>SUMIF('C Report Grouper'!$B$10:$B$49,'WW Spending Actual'!$B18,'C Report Grouper'!AB$10:AB$49)+SUMIF('Total Adjustments'!$B$14:$B$53,'WW Spending Actual'!$B18,'Total Adjustments'!AA$14:AA$53)</f>
        <v>0</v>
      </c>
      <c r="AB18" s="104">
        <f>SUMIF('C Report Grouper'!$B$10:$B$49,'WW Spending Actual'!$B18,'C Report Grouper'!AC$10:AC$49)+SUMIF('Total Adjustments'!$B$14:$B$53,'WW Spending Actual'!$B18,'Total Adjustments'!AB$14:AB$53)</f>
        <v>0</v>
      </c>
      <c r="AC18" s="104">
        <f>SUMIF('C Report Grouper'!$B$10:$B$49,'WW Spending Actual'!$B18,'C Report Grouper'!AD$10:AD$49)+SUMIF('Total Adjustments'!$B$14:$B$53,'WW Spending Actual'!$B18,'Total Adjustments'!AC$14:AC$53)</f>
        <v>0</v>
      </c>
      <c r="AD18" s="104">
        <f>SUMIF('C Report Grouper'!$B$10:$B$49,'WW Spending Actual'!$B18,'C Report Grouper'!AE$10:AE$49)+SUMIF('Total Adjustments'!$B$14:$B$53,'WW Spending Actual'!$B18,'Total Adjustments'!AD$14:AD$53)</f>
        <v>0</v>
      </c>
      <c r="AE18" s="104">
        <f>SUMIF('C Report Grouper'!$B$10:$B$49,'WW Spending Actual'!$B18,'C Report Grouper'!AF$10:AF$49)+SUMIF('Total Adjustments'!$B$14:$B$53,'WW Spending Actual'!$B18,'Total Adjustments'!AE$14:AE$53)</f>
        <v>0</v>
      </c>
      <c r="AF18" s="104">
        <f>SUMIF('C Report Grouper'!$B$10:$B$49,'WW Spending Actual'!$B18,'C Report Grouper'!AG$10:AG$49)+SUMIF('Total Adjustments'!$B$14:$B$53,'WW Spending Actual'!$B18,'Total Adjustments'!AF$14:AF$53)</f>
        <v>0</v>
      </c>
      <c r="AG18" s="105">
        <f>SUMIF('C Report Grouper'!$B$10:$B$49,'WW Spending Actual'!$B18,'C Report Grouper'!AH$10:AH$49)+SUMIF('Total Adjustments'!$B$14:$B$53,'WW Spending Actual'!$B18,'Total Adjustments'!AG$14:AG$53)</f>
        <v>0</v>
      </c>
    </row>
    <row r="19" spans="2:33" hidden="1" x14ac:dyDescent="0.2">
      <c r="B19" s="33" t="str">
        <f>IFERROR(VLOOKUP(C19,'MEG Def'!$A$21:$B$26,2),"")</f>
        <v/>
      </c>
      <c r="C19" s="57"/>
      <c r="D19" s="103">
        <f>SUMIF('C Report Grouper'!$B$10:$B$49,'WW Spending Actual'!$B19,'C Report Grouper'!E$10:E$49)+SUMIF('Total Adjustments'!$B$14:$B$53,'WW Spending Actual'!$B19,'Total Adjustments'!D$14:D$53)</f>
        <v>0</v>
      </c>
      <c r="E19" s="418">
        <f>SUMIF('C Report Grouper'!$B$10:$B$49,'WW Spending Actual'!$B19,'C Report Grouper'!F$10:F$49)+SUMIF('Total Adjustments'!$B$14:$B$53,'WW Spending Actual'!$B19,'Total Adjustments'!E$14:E$53)</f>
        <v>0</v>
      </c>
      <c r="F19" s="418">
        <f>SUMIF('C Report Grouper'!$B$10:$B$49,'WW Spending Actual'!$B19,'C Report Grouper'!G$10:G$49)+SUMIF('Total Adjustments'!$B$14:$B$53,'WW Spending Actual'!$B19,'Total Adjustments'!F$14:F$53)</f>
        <v>0</v>
      </c>
      <c r="G19" s="418">
        <f>SUMIF('C Report Grouper'!$B$10:$B$49,'WW Spending Actual'!$B19,'C Report Grouper'!H$10:H$49)+SUMIF('Total Adjustments'!$B$14:$B$53,'WW Spending Actual'!$B19,'Total Adjustments'!G$14:G$53)</f>
        <v>0</v>
      </c>
      <c r="H19" s="105">
        <f>SUMIF('C Report Grouper'!$B$10:$B$49,'WW Spending Actual'!$B19,'C Report Grouper'!I$10:I$49)+SUMIF('Total Adjustments'!$B$14:$B$53,'WW Spending Actual'!$B19,'Total Adjustments'!H$14:H$53)</f>
        <v>0</v>
      </c>
      <c r="I19" s="104">
        <f>SUMIF('C Report Grouper'!$B$10:$B$49,'WW Spending Actual'!$B19,'C Report Grouper'!J$10:J$49)+SUMIF('Total Adjustments'!$B$14:$B$53,'WW Spending Actual'!$B19,'Total Adjustments'!I$14:I$53)</f>
        <v>0</v>
      </c>
      <c r="J19" s="104">
        <f>SUMIF('C Report Grouper'!$B$10:$B$49,'WW Spending Actual'!$B19,'C Report Grouper'!K$10:K$49)+SUMIF('Total Adjustments'!$B$14:$B$53,'WW Spending Actual'!$B19,'Total Adjustments'!J$14:J$53)</f>
        <v>0</v>
      </c>
      <c r="K19" s="104">
        <f>SUMIF('C Report Grouper'!$B$10:$B$49,'WW Spending Actual'!$B19,'C Report Grouper'!L$10:L$49)+SUMIF('Total Adjustments'!$B$14:$B$53,'WW Spending Actual'!$B19,'Total Adjustments'!K$14:K$53)</f>
        <v>0</v>
      </c>
      <c r="L19" s="104">
        <f>SUMIF('C Report Grouper'!$B$10:$B$49,'WW Spending Actual'!$B19,'C Report Grouper'!M$10:M$49)+SUMIF('Total Adjustments'!$B$14:$B$53,'WW Spending Actual'!$B19,'Total Adjustments'!L$14:L$53)</f>
        <v>0</v>
      </c>
      <c r="M19" s="104">
        <f>SUMIF('C Report Grouper'!$B$10:$B$49,'WW Spending Actual'!$B19,'C Report Grouper'!N$10:N$49)+SUMIF('Total Adjustments'!$B$14:$B$53,'WW Spending Actual'!$B19,'Total Adjustments'!M$14:M$53)</f>
        <v>0</v>
      </c>
      <c r="N19" s="104">
        <f>SUMIF('C Report Grouper'!$B$10:$B$49,'WW Spending Actual'!$B19,'C Report Grouper'!O$10:O$49)+SUMIF('Total Adjustments'!$B$14:$B$53,'WW Spending Actual'!$B19,'Total Adjustments'!N$14:N$53)</f>
        <v>0</v>
      </c>
      <c r="O19" s="104">
        <f>SUMIF('C Report Grouper'!$B$10:$B$49,'WW Spending Actual'!$B19,'C Report Grouper'!P$10:P$49)+SUMIF('Total Adjustments'!$B$14:$B$53,'WW Spending Actual'!$B19,'Total Adjustments'!O$14:O$53)</f>
        <v>0</v>
      </c>
      <c r="P19" s="104">
        <f>SUMIF('C Report Grouper'!$B$10:$B$49,'WW Spending Actual'!$B19,'C Report Grouper'!Q$10:Q$49)+SUMIF('Total Adjustments'!$B$14:$B$53,'WW Spending Actual'!$B19,'Total Adjustments'!P$14:P$53)</f>
        <v>0</v>
      </c>
      <c r="Q19" s="104">
        <f>SUMIF('C Report Grouper'!$B$10:$B$49,'WW Spending Actual'!$B19,'C Report Grouper'!R$10:R$49)+SUMIF('Total Adjustments'!$B$14:$B$53,'WW Spending Actual'!$B19,'Total Adjustments'!Q$14:Q$53)</f>
        <v>0</v>
      </c>
      <c r="R19" s="104">
        <f>SUMIF('C Report Grouper'!$B$10:$B$49,'WW Spending Actual'!$B19,'C Report Grouper'!S$10:S$49)+SUMIF('Total Adjustments'!$B$14:$B$53,'WW Spending Actual'!$B19,'Total Adjustments'!R$14:R$53)</f>
        <v>0</v>
      </c>
      <c r="S19" s="104">
        <f>SUMIF('C Report Grouper'!$B$10:$B$49,'WW Spending Actual'!$B19,'C Report Grouper'!T$10:T$49)+SUMIF('Total Adjustments'!$B$14:$B$53,'WW Spending Actual'!$B19,'Total Adjustments'!S$14:S$53)</f>
        <v>0</v>
      </c>
      <c r="T19" s="104">
        <f>SUMIF('C Report Grouper'!$B$10:$B$49,'WW Spending Actual'!$B19,'C Report Grouper'!U$10:U$49)+SUMIF('Total Adjustments'!$B$14:$B$53,'WW Spending Actual'!$B19,'Total Adjustments'!T$14:T$53)</f>
        <v>0</v>
      </c>
      <c r="U19" s="104">
        <f>SUMIF('C Report Grouper'!$B$10:$B$49,'WW Spending Actual'!$B19,'C Report Grouper'!V$10:V$49)+SUMIF('Total Adjustments'!$B$14:$B$53,'WW Spending Actual'!$B19,'Total Adjustments'!U$14:U$53)</f>
        <v>0</v>
      </c>
      <c r="V19" s="104">
        <f>SUMIF('C Report Grouper'!$B$10:$B$49,'WW Spending Actual'!$B19,'C Report Grouper'!W$10:W$49)+SUMIF('Total Adjustments'!$B$14:$B$53,'WW Spending Actual'!$B19,'Total Adjustments'!V$14:V$53)</f>
        <v>0</v>
      </c>
      <c r="W19" s="104">
        <f>SUMIF('C Report Grouper'!$B$10:$B$49,'WW Spending Actual'!$B19,'C Report Grouper'!X$10:X$49)+SUMIF('Total Adjustments'!$B$14:$B$53,'WW Spending Actual'!$B19,'Total Adjustments'!W$14:W$53)</f>
        <v>0</v>
      </c>
      <c r="X19" s="104">
        <f>SUMIF('C Report Grouper'!$B$10:$B$49,'WW Spending Actual'!$B19,'C Report Grouper'!Y$10:Y$49)+SUMIF('Total Adjustments'!$B$14:$B$53,'WW Spending Actual'!$B19,'Total Adjustments'!X$14:X$53)</f>
        <v>0</v>
      </c>
      <c r="Y19" s="104">
        <f>SUMIF('C Report Grouper'!$B$10:$B$49,'WW Spending Actual'!$B19,'C Report Grouper'!Z$10:Z$49)+SUMIF('Total Adjustments'!$B$14:$B$53,'WW Spending Actual'!$B19,'Total Adjustments'!Y$14:Y$53)</f>
        <v>0</v>
      </c>
      <c r="Z19" s="104">
        <f>SUMIF('C Report Grouper'!$B$10:$B$49,'WW Spending Actual'!$B19,'C Report Grouper'!AA$10:AA$49)+SUMIF('Total Adjustments'!$B$14:$B$53,'WW Spending Actual'!$B19,'Total Adjustments'!Z$14:Z$53)</f>
        <v>0</v>
      </c>
      <c r="AA19" s="104">
        <f>SUMIF('C Report Grouper'!$B$10:$B$49,'WW Spending Actual'!$B19,'C Report Grouper'!AB$10:AB$49)+SUMIF('Total Adjustments'!$B$14:$B$53,'WW Spending Actual'!$B19,'Total Adjustments'!AA$14:AA$53)</f>
        <v>0</v>
      </c>
      <c r="AB19" s="104">
        <f>SUMIF('C Report Grouper'!$B$10:$B$49,'WW Spending Actual'!$B19,'C Report Grouper'!AC$10:AC$49)+SUMIF('Total Adjustments'!$B$14:$B$53,'WW Spending Actual'!$B19,'Total Adjustments'!AB$14:AB$53)</f>
        <v>0</v>
      </c>
      <c r="AC19" s="104">
        <f>SUMIF('C Report Grouper'!$B$10:$B$49,'WW Spending Actual'!$B19,'C Report Grouper'!AD$10:AD$49)+SUMIF('Total Adjustments'!$B$14:$B$53,'WW Spending Actual'!$B19,'Total Adjustments'!AC$14:AC$53)</f>
        <v>0</v>
      </c>
      <c r="AD19" s="104">
        <f>SUMIF('C Report Grouper'!$B$10:$B$49,'WW Spending Actual'!$B19,'C Report Grouper'!AE$10:AE$49)+SUMIF('Total Adjustments'!$B$14:$B$53,'WW Spending Actual'!$B19,'Total Adjustments'!AD$14:AD$53)</f>
        <v>0</v>
      </c>
      <c r="AE19" s="104">
        <f>SUMIF('C Report Grouper'!$B$10:$B$49,'WW Spending Actual'!$B19,'C Report Grouper'!AF$10:AF$49)+SUMIF('Total Adjustments'!$B$14:$B$53,'WW Spending Actual'!$B19,'Total Adjustments'!AE$14:AE$53)</f>
        <v>0</v>
      </c>
      <c r="AF19" s="104">
        <f>SUMIF('C Report Grouper'!$B$10:$B$49,'WW Spending Actual'!$B19,'C Report Grouper'!AG$10:AG$49)+SUMIF('Total Adjustments'!$B$14:$B$53,'WW Spending Actual'!$B19,'Total Adjustments'!AF$14:AF$53)</f>
        <v>0</v>
      </c>
      <c r="AG19" s="105">
        <f>SUMIF('C Report Grouper'!$B$10:$B$49,'WW Spending Actual'!$B19,'C Report Grouper'!AH$10:AH$49)+SUMIF('Total Adjustments'!$B$14:$B$53,'WW Spending Actual'!$B19,'Total Adjustments'!AG$14:AG$53)</f>
        <v>0</v>
      </c>
    </row>
    <row r="20" spans="2:33" hidden="1" x14ac:dyDescent="0.2">
      <c r="B20" s="33" t="str">
        <f>IFERROR(VLOOKUP(C20,'MEG Def'!$A$21:$B$26,2),"")</f>
        <v/>
      </c>
      <c r="C20" s="57"/>
      <c r="D20" s="103">
        <f>SUMIF('C Report Grouper'!$B$10:$B$49,'WW Spending Actual'!$B20,'C Report Grouper'!E$10:E$49)+SUMIF('Total Adjustments'!$B$14:$B$53,'WW Spending Actual'!$B20,'Total Adjustments'!D$14:D$53)</f>
        <v>0</v>
      </c>
      <c r="E20" s="418">
        <f>SUMIF('C Report Grouper'!$B$10:$B$49,'WW Spending Actual'!$B20,'C Report Grouper'!F$10:F$49)+SUMIF('Total Adjustments'!$B$14:$B$53,'WW Spending Actual'!$B20,'Total Adjustments'!E$14:E$53)</f>
        <v>0</v>
      </c>
      <c r="F20" s="418">
        <f>SUMIF('C Report Grouper'!$B$10:$B$49,'WW Spending Actual'!$B20,'C Report Grouper'!G$10:G$49)+SUMIF('Total Adjustments'!$B$14:$B$53,'WW Spending Actual'!$B20,'Total Adjustments'!F$14:F$53)</f>
        <v>0</v>
      </c>
      <c r="G20" s="418">
        <f>SUMIF('C Report Grouper'!$B$10:$B$49,'WW Spending Actual'!$B20,'C Report Grouper'!H$10:H$49)+SUMIF('Total Adjustments'!$B$14:$B$53,'WW Spending Actual'!$B20,'Total Adjustments'!G$14:G$53)</f>
        <v>0</v>
      </c>
      <c r="H20" s="105">
        <f>SUMIF('C Report Grouper'!$B$10:$B$49,'WW Spending Actual'!$B20,'C Report Grouper'!I$10:I$49)+SUMIF('Total Adjustments'!$B$14:$B$53,'WW Spending Actual'!$B20,'Total Adjustments'!H$14:H$53)</f>
        <v>0</v>
      </c>
      <c r="I20" s="104">
        <f>SUMIF('C Report Grouper'!$B$10:$B$49,'WW Spending Actual'!$B20,'C Report Grouper'!J$10:J$49)+SUMIF('Total Adjustments'!$B$14:$B$53,'WW Spending Actual'!$B20,'Total Adjustments'!I$14:I$53)</f>
        <v>0</v>
      </c>
      <c r="J20" s="104">
        <f>SUMIF('C Report Grouper'!$B$10:$B$49,'WW Spending Actual'!$B20,'C Report Grouper'!K$10:K$49)+SUMIF('Total Adjustments'!$B$14:$B$53,'WW Spending Actual'!$B20,'Total Adjustments'!J$14:J$53)</f>
        <v>0</v>
      </c>
      <c r="K20" s="104">
        <f>SUMIF('C Report Grouper'!$B$10:$B$49,'WW Spending Actual'!$B20,'C Report Grouper'!L$10:L$49)+SUMIF('Total Adjustments'!$B$14:$B$53,'WW Spending Actual'!$B20,'Total Adjustments'!K$14:K$53)</f>
        <v>0</v>
      </c>
      <c r="L20" s="104">
        <f>SUMIF('C Report Grouper'!$B$10:$B$49,'WW Spending Actual'!$B20,'C Report Grouper'!M$10:M$49)+SUMIF('Total Adjustments'!$B$14:$B$53,'WW Spending Actual'!$B20,'Total Adjustments'!L$14:L$53)</f>
        <v>0</v>
      </c>
      <c r="M20" s="104">
        <f>SUMIF('C Report Grouper'!$B$10:$B$49,'WW Spending Actual'!$B20,'C Report Grouper'!N$10:N$49)+SUMIF('Total Adjustments'!$B$14:$B$53,'WW Spending Actual'!$B20,'Total Adjustments'!M$14:M$53)</f>
        <v>0</v>
      </c>
      <c r="N20" s="104">
        <f>SUMIF('C Report Grouper'!$B$10:$B$49,'WW Spending Actual'!$B20,'C Report Grouper'!O$10:O$49)+SUMIF('Total Adjustments'!$B$14:$B$53,'WW Spending Actual'!$B20,'Total Adjustments'!N$14:N$53)</f>
        <v>0</v>
      </c>
      <c r="O20" s="104">
        <f>SUMIF('C Report Grouper'!$B$10:$B$49,'WW Spending Actual'!$B20,'C Report Grouper'!P$10:P$49)+SUMIF('Total Adjustments'!$B$14:$B$53,'WW Spending Actual'!$B20,'Total Adjustments'!O$14:O$53)</f>
        <v>0</v>
      </c>
      <c r="P20" s="104">
        <f>SUMIF('C Report Grouper'!$B$10:$B$49,'WW Spending Actual'!$B20,'C Report Grouper'!Q$10:Q$49)+SUMIF('Total Adjustments'!$B$14:$B$53,'WW Spending Actual'!$B20,'Total Adjustments'!P$14:P$53)</f>
        <v>0</v>
      </c>
      <c r="Q20" s="104">
        <f>SUMIF('C Report Grouper'!$B$10:$B$49,'WW Spending Actual'!$B20,'C Report Grouper'!R$10:R$49)+SUMIF('Total Adjustments'!$B$14:$B$53,'WW Spending Actual'!$B20,'Total Adjustments'!Q$14:Q$53)</f>
        <v>0</v>
      </c>
      <c r="R20" s="104">
        <f>SUMIF('C Report Grouper'!$B$10:$B$49,'WW Spending Actual'!$B20,'C Report Grouper'!S$10:S$49)+SUMIF('Total Adjustments'!$B$14:$B$53,'WW Spending Actual'!$B20,'Total Adjustments'!R$14:R$53)</f>
        <v>0</v>
      </c>
      <c r="S20" s="104">
        <f>SUMIF('C Report Grouper'!$B$10:$B$49,'WW Spending Actual'!$B20,'C Report Grouper'!T$10:T$49)+SUMIF('Total Adjustments'!$B$14:$B$53,'WW Spending Actual'!$B20,'Total Adjustments'!S$14:S$53)</f>
        <v>0</v>
      </c>
      <c r="T20" s="104">
        <f>SUMIF('C Report Grouper'!$B$10:$B$49,'WW Spending Actual'!$B20,'C Report Grouper'!U$10:U$49)+SUMIF('Total Adjustments'!$B$14:$B$53,'WW Spending Actual'!$B20,'Total Adjustments'!T$14:T$53)</f>
        <v>0</v>
      </c>
      <c r="U20" s="104">
        <f>SUMIF('C Report Grouper'!$B$10:$B$49,'WW Spending Actual'!$B20,'C Report Grouper'!V$10:V$49)+SUMIF('Total Adjustments'!$B$14:$B$53,'WW Spending Actual'!$B20,'Total Adjustments'!U$14:U$53)</f>
        <v>0</v>
      </c>
      <c r="V20" s="104">
        <f>SUMIF('C Report Grouper'!$B$10:$B$49,'WW Spending Actual'!$B20,'C Report Grouper'!W$10:W$49)+SUMIF('Total Adjustments'!$B$14:$B$53,'WW Spending Actual'!$B20,'Total Adjustments'!V$14:V$53)</f>
        <v>0</v>
      </c>
      <c r="W20" s="104">
        <f>SUMIF('C Report Grouper'!$B$10:$B$49,'WW Spending Actual'!$B20,'C Report Grouper'!X$10:X$49)+SUMIF('Total Adjustments'!$B$14:$B$53,'WW Spending Actual'!$B20,'Total Adjustments'!W$14:W$53)</f>
        <v>0</v>
      </c>
      <c r="X20" s="104">
        <f>SUMIF('C Report Grouper'!$B$10:$B$49,'WW Spending Actual'!$B20,'C Report Grouper'!Y$10:Y$49)+SUMIF('Total Adjustments'!$B$14:$B$53,'WW Spending Actual'!$B20,'Total Adjustments'!X$14:X$53)</f>
        <v>0</v>
      </c>
      <c r="Y20" s="104">
        <f>SUMIF('C Report Grouper'!$B$10:$B$49,'WW Spending Actual'!$B20,'C Report Grouper'!Z$10:Z$49)+SUMIF('Total Adjustments'!$B$14:$B$53,'WW Spending Actual'!$B20,'Total Adjustments'!Y$14:Y$53)</f>
        <v>0</v>
      </c>
      <c r="Z20" s="104">
        <f>SUMIF('C Report Grouper'!$B$10:$B$49,'WW Spending Actual'!$B20,'C Report Grouper'!AA$10:AA$49)+SUMIF('Total Adjustments'!$B$14:$B$53,'WW Spending Actual'!$B20,'Total Adjustments'!Z$14:Z$53)</f>
        <v>0</v>
      </c>
      <c r="AA20" s="104">
        <f>SUMIF('C Report Grouper'!$B$10:$B$49,'WW Spending Actual'!$B20,'C Report Grouper'!AB$10:AB$49)+SUMIF('Total Adjustments'!$B$14:$B$53,'WW Spending Actual'!$B20,'Total Adjustments'!AA$14:AA$53)</f>
        <v>0</v>
      </c>
      <c r="AB20" s="104">
        <f>SUMIF('C Report Grouper'!$B$10:$B$49,'WW Spending Actual'!$B20,'C Report Grouper'!AC$10:AC$49)+SUMIF('Total Adjustments'!$B$14:$B$53,'WW Spending Actual'!$B20,'Total Adjustments'!AB$14:AB$53)</f>
        <v>0</v>
      </c>
      <c r="AC20" s="104">
        <f>SUMIF('C Report Grouper'!$B$10:$B$49,'WW Spending Actual'!$B20,'C Report Grouper'!AD$10:AD$49)+SUMIF('Total Adjustments'!$B$14:$B$53,'WW Spending Actual'!$B20,'Total Adjustments'!AC$14:AC$53)</f>
        <v>0</v>
      </c>
      <c r="AD20" s="104">
        <f>SUMIF('C Report Grouper'!$B$10:$B$49,'WW Spending Actual'!$B20,'C Report Grouper'!AE$10:AE$49)+SUMIF('Total Adjustments'!$B$14:$B$53,'WW Spending Actual'!$B20,'Total Adjustments'!AD$14:AD$53)</f>
        <v>0</v>
      </c>
      <c r="AE20" s="104">
        <f>SUMIF('C Report Grouper'!$B$10:$B$49,'WW Spending Actual'!$B20,'C Report Grouper'!AF$10:AF$49)+SUMIF('Total Adjustments'!$B$14:$B$53,'WW Spending Actual'!$B20,'Total Adjustments'!AE$14:AE$53)</f>
        <v>0</v>
      </c>
      <c r="AF20" s="104">
        <f>SUMIF('C Report Grouper'!$B$10:$B$49,'WW Spending Actual'!$B20,'C Report Grouper'!AG$10:AG$49)+SUMIF('Total Adjustments'!$B$14:$B$53,'WW Spending Actual'!$B20,'Total Adjustments'!AF$14:AF$53)</f>
        <v>0</v>
      </c>
      <c r="AG20" s="105">
        <f>SUMIF('C Report Grouper'!$B$10:$B$49,'WW Spending Actual'!$B20,'C Report Grouper'!AH$10:AH$49)+SUMIF('Total Adjustments'!$B$14:$B$53,'WW Spending Actual'!$B20,'Total Adjustments'!AG$14:AG$53)</f>
        <v>0</v>
      </c>
    </row>
    <row r="21" spans="2:33" hidden="1" x14ac:dyDescent="0.2">
      <c r="B21" s="33" t="str">
        <f>IFERROR(VLOOKUP(C21,'MEG Def'!$A$21:$B$26,2),"")</f>
        <v/>
      </c>
      <c r="C21" s="57"/>
      <c r="D21" s="103">
        <f>SUMIF('C Report Grouper'!$B$10:$B$49,'WW Spending Actual'!$B21,'C Report Grouper'!E$10:E$49)+SUMIF('Total Adjustments'!$B$14:$B$53,'WW Spending Actual'!$B21,'Total Adjustments'!D$14:D$53)</f>
        <v>0</v>
      </c>
      <c r="E21" s="418">
        <f>SUMIF('C Report Grouper'!$B$10:$B$49,'WW Spending Actual'!$B21,'C Report Grouper'!F$10:F$49)+SUMIF('Total Adjustments'!$B$14:$B$53,'WW Spending Actual'!$B21,'Total Adjustments'!E$14:E$53)</f>
        <v>0</v>
      </c>
      <c r="F21" s="418">
        <f>SUMIF('C Report Grouper'!$B$10:$B$49,'WW Spending Actual'!$B21,'C Report Grouper'!G$10:G$49)+SUMIF('Total Adjustments'!$B$14:$B$53,'WW Spending Actual'!$B21,'Total Adjustments'!F$14:F$53)</f>
        <v>0</v>
      </c>
      <c r="G21" s="418">
        <f>SUMIF('C Report Grouper'!$B$10:$B$49,'WW Spending Actual'!$B21,'C Report Grouper'!H$10:H$49)+SUMIF('Total Adjustments'!$B$14:$B$53,'WW Spending Actual'!$B21,'Total Adjustments'!G$14:G$53)</f>
        <v>0</v>
      </c>
      <c r="H21" s="105">
        <f>SUMIF('C Report Grouper'!$B$10:$B$49,'WW Spending Actual'!$B21,'C Report Grouper'!I$10:I$49)+SUMIF('Total Adjustments'!$B$14:$B$53,'WW Spending Actual'!$B21,'Total Adjustments'!H$14:H$53)</f>
        <v>0</v>
      </c>
      <c r="I21" s="104">
        <f>SUMIF('C Report Grouper'!$B$10:$B$49,'WW Spending Actual'!$B21,'C Report Grouper'!J$10:J$49)+SUMIF('Total Adjustments'!$B$14:$B$53,'WW Spending Actual'!$B21,'Total Adjustments'!I$14:I$53)</f>
        <v>0</v>
      </c>
      <c r="J21" s="104">
        <f>SUMIF('C Report Grouper'!$B$10:$B$49,'WW Spending Actual'!$B21,'C Report Grouper'!K$10:K$49)+SUMIF('Total Adjustments'!$B$14:$B$53,'WW Spending Actual'!$B21,'Total Adjustments'!J$14:J$53)</f>
        <v>0</v>
      </c>
      <c r="K21" s="104">
        <f>SUMIF('C Report Grouper'!$B$10:$B$49,'WW Spending Actual'!$B21,'C Report Grouper'!L$10:L$49)+SUMIF('Total Adjustments'!$B$14:$B$53,'WW Spending Actual'!$B21,'Total Adjustments'!K$14:K$53)</f>
        <v>0</v>
      </c>
      <c r="L21" s="104">
        <f>SUMIF('C Report Grouper'!$B$10:$B$49,'WW Spending Actual'!$B21,'C Report Grouper'!M$10:M$49)+SUMIF('Total Adjustments'!$B$14:$B$53,'WW Spending Actual'!$B21,'Total Adjustments'!L$14:L$53)</f>
        <v>0</v>
      </c>
      <c r="M21" s="104">
        <f>SUMIF('C Report Grouper'!$B$10:$B$49,'WW Spending Actual'!$B21,'C Report Grouper'!N$10:N$49)+SUMIF('Total Adjustments'!$B$14:$B$53,'WW Spending Actual'!$B21,'Total Adjustments'!M$14:M$53)</f>
        <v>0</v>
      </c>
      <c r="N21" s="104">
        <f>SUMIF('C Report Grouper'!$B$10:$B$49,'WW Spending Actual'!$B21,'C Report Grouper'!O$10:O$49)+SUMIF('Total Adjustments'!$B$14:$B$53,'WW Spending Actual'!$B21,'Total Adjustments'!N$14:N$53)</f>
        <v>0</v>
      </c>
      <c r="O21" s="104">
        <f>SUMIF('C Report Grouper'!$B$10:$B$49,'WW Spending Actual'!$B21,'C Report Grouper'!P$10:P$49)+SUMIF('Total Adjustments'!$B$14:$B$53,'WW Spending Actual'!$B21,'Total Adjustments'!O$14:O$53)</f>
        <v>0</v>
      </c>
      <c r="P21" s="104">
        <f>SUMIF('C Report Grouper'!$B$10:$B$49,'WW Spending Actual'!$B21,'C Report Grouper'!Q$10:Q$49)+SUMIF('Total Adjustments'!$B$14:$B$53,'WW Spending Actual'!$B21,'Total Adjustments'!P$14:P$53)</f>
        <v>0</v>
      </c>
      <c r="Q21" s="104">
        <f>SUMIF('C Report Grouper'!$B$10:$B$49,'WW Spending Actual'!$B21,'C Report Grouper'!R$10:R$49)+SUMIF('Total Adjustments'!$B$14:$B$53,'WW Spending Actual'!$B21,'Total Adjustments'!Q$14:Q$53)</f>
        <v>0</v>
      </c>
      <c r="R21" s="104">
        <f>SUMIF('C Report Grouper'!$B$10:$B$49,'WW Spending Actual'!$B21,'C Report Grouper'!S$10:S$49)+SUMIF('Total Adjustments'!$B$14:$B$53,'WW Spending Actual'!$B21,'Total Adjustments'!R$14:R$53)</f>
        <v>0</v>
      </c>
      <c r="S21" s="104">
        <f>SUMIF('C Report Grouper'!$B$10:$B$49,'WW Spending Actual'!$B21,'C Report Grouper'!T$10:T$49)+SUMIF('Total Adjustments'!$B$14:$B$53,'WW Spending Actual'!$B21,'Total Adjustments'!S$14:S$53)</f>
        <v>0</v>
      </c>
      <c r="T21" s="104">
        <f>SUMIF('C Report Grouper'!$B$10:$B$49,'WW Spending Actual'!$B21,'C Report Grouper'!U$10:U$49)+SUMIF('Total Adjustments'!$B$14:$B$53,'WW Spending Actual'!$B21,'Total Adjustments'!T$14:T$53)</f>
        <v>0</v>
      </c>
      <c r="U21" s="104">
        <f>SUMIF('C Report Grouper'!$B$10:$B$49,'WW Spending Actual'!$B21,'C Report Grouper'!V$10:V$49)+SUMIF('Total Adjustments'!$B$14:$B$53,'WW Spending Actual'!$B21,'Total Adjustments'!U$14:U$53)</f>
        <v>0</v>
      </c>
      <c r="V21" s="104">
        <f>SUMIF('C Report Grouper'!$B$10:$B$49,'WW Spending Actual'!$B21,'C Report Grouper'!W$10:W$49)+SUMIF('Total Adjustments'!$B$14:$B$53,'WW Spending Actual'!$B21,'Total Adjustments'!V$14:V$53)</f>
        <v>0</v>
      </c>
      <c r="W21" s="104">
        <f>SUMIF('C Report Grouper'!$B$10:$B$49,'WW Spending Actual'!$B21,'C Report Grouper'!X$10:X$49)+SUMIF('Total Adjustments'!$B$14:$B$53,'WW Spending Actual'!$B21,'Total Adjustments'!W$14:W$53)</f>
        <v>0</v>
      </c>
      <c r="X21" s="104">
        <f>SUMIF('C Report Grouper'!$B$10:$B$49,'WW Spending Actual'!$B21,'C Report Grouper'!Y$10:Y$49)+SUMIF('Total Adjustments'!$B$14:$B$53,'WW Spending Actual'!$B21,'Total Adjustments'!X$14:X$53)</f>
        <v>0</v>
      </c>
      <c r="Y21" s="104">
        <f>SUMIF('C Report Grouper'!$B$10:$B$49,'WW Spending Actual'!$B21,'C Report Grouper'!Z$10:Z$49)+SUMIF('Total Adjustments'!$B$14:$B$53,'WW Spending Actual'!$B21,'Total Adjustments'!Y$14:Y$53)</f>
        <v>0</v>
      </c>
      <c r="Z21" s="104">
        <f>SUMIF('C Report Grouper'!$B$10:$B$49,'WW Spending Actual'!$B21,'C Report Grouper'!AA$10:AA$49)+SUMIF('Total Adjustments'!$B$14:$B$53,'WW Spending Actual'!$B21,'Total Adjustments'!Z$14:Z$53)</f>
        <v>0</v>
      </c>
      <c r="AA21" s="104">
        <f>SUMIF('C Report Grouper'!$B$10:$B$49,'WW Spending Actual'!$B21,'C Report Grouper'!AB$10:AB$49)+SUMIF('Total Adjustments'!$B$14:$B$53,'WW Spending Actual'!$B21,'Total Adjustments'!AA$14:AA$53)</f>
        <v>0</v>
      </c>
      <c r="AB21" s="104">
        <f>SUMIF('C Report Grouper'!$B$10:$B$49,'WW Spending Actual'!$B21,'C Report Grouper'!AC$10:AC$49)+SUMIF('Total Adjustments'!$B$14:$B$53,'WW Spending Actual'!$B21,'Total Adjustments'!AB$14:AB$53)</f>
        <v>0</v>
      </c>
      <c r="AC21" s="104">
        <f>SUMIF('C Report Grouper'!$B$10:$B$49,'WW Spending Actual'!$B21,'C Report Grouper'!AD$10:AD$49)+SUMIF('Total Adjustments'!$B$14:$B$53,'WW Spending Actual'!$B21,'Total Adjustments'!AC$14:AC$53)</f>
        <v>0</v>
      </c>
      <c r="AD21" s="104">
        <f>SUMIF('C Report Grouper'!$B$10:$B$49,'WW Spending Actual'!$B21,'C Report Grouper'!AE$10:AE$49)+SUMIF('Total Adjustments'!$B$14:$B$53,'WW Spending Actual'!$B21,'Total Adjustments'!AD$14:AD$53)</f>
        <v>0</v>
      </c>
      <c r="AE21" s="104">
        <f>SUMIF('C Report Grouper'!$B$10:$B$49,'WW Spending Actual'!$B21,'C Report Grouper'!AF$10:AF$49)+SUMIF('Total Adjustments'!$B$14:$B$53,'WW Spending Actual'!$B21,'Total Adjustments'!AE$14:AE$53)</f>
        <v>0</v>
      </c>
      <c r="AF21" s="104">
        <f>SUMIF('C Report Grouper'!$B$10:$B$49,'WW Spending Actual'!$B21,'C Report Grouper'!AG$10:AG$49)+SUMIF('Total Adjustments'!$B$14:$B$53,'WW Spending Actual'!$B21,'Total Adjustments'!AF$14:AF$53)</f>
        <v>0</v>
      </c>
      <c r="AG21" s="105">
        <f>SUMIF('C Report Grouper'!$B$10:$B$49,'WW Spending Actual'!$B21,'C Report Grouper'!AH$10:AH$49)+SUMIF('Total Adjustments'!$B$14:$B$53,'WW Spending Actual'!$B21,'Total Adjustments'!AG$14:AG$53)</f>
        <v>0</v>
      </c>
    </row>
    <row r="22" spans="2:33" hidden="1" x14ac:dyDescent="0.2">
      <c r="B22" s="33"/>
      <c r="C22" s="58"/>
      <c r="D22" s="103"/>
      <c r="E22" s="418"/>
      <c r="F22" s="418"/>
      <c r="G22" s="418"/>
      <c r="H22" s="105"/>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5"/>
    </row>
    <row r="23" spans="2:33" hidden="1" x14ac:dyDescent="0.2">
      <c r="B23" s="66" t="s">
        <v>44</v>
      </c>
      <c r="C23" s="57"/>
      <c r="D23" s="103"/>
      <c r="E23" s="418"/>
      <c r="F23" s="418"/>
      <c r="G23" s="418"/>
      <c r="H23" s="105"/>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5"/>
    </row>
    <row r="24" spans="2:33" hidden="1" x14ac:dyDescent="0.2">
      <c r="B24" s="33" t="str">
        <f>IFERROR(VLOOKUP(C24,'MEG Def'!$A$35:$B$40,2),"")</f>
        <v/>
      </c>
      <c r="C24" s="57"/>
      <c r="D24" s="103">
        <f>SUMIF('C Report Grouper'!$B$10:$B$49,'WW Spending Actual'!$B24,'C Report Grouper'!E$10:E$49)+SUMIF('Total Adjustments'!$B$14:$B$53,'WW Spending Actual'!$B24,'Total Adjustments'!D$14:D$53)</f>
        <v>0</v>
      </c>
      <c r="E24" s="418">
        <f>SUMIF('C Report Grouper'!$B$10:$B$49,'WW Spending Actual'!$B24,'C Report Grouper'!F$10:F$49)+SUMIF('Total Adjustments'!$B$14:$B$53,'WW Spending Actual'!$B24,'Total Adjustments'!E$14:E$53)</f>
        <v>0</v>
      </c>
      <c r="F24" s="418">
        <f>SUMIF('C Report Grouper'!$B$10:$B$49,'WW Spending Actual'!$B24,'C Report Grouper'!G$10:G$49)+SUMIF('Total Adjustments'!$B$14:$B$53,'WW Spending Actual'!$B24,'Total Adjustments'!F$14:F$53)</f>
        <v>0</v>
      </c>
      <c r="G24" s="418">
        <f>SUMIF('C Report Grouper'!$B$10:$B$49,'WW Spending Actual'!$B24,'C Report Grouper'!H$10:H$49)+SUMIF('Total Adjustments'!$B$14:$B$53,'WW Spending Actual'!$B24,'Total Adjustments'!G$14:G$53)</f>
        <v>0</v>
      </c>
      <c r="H24" s="105">
        <f>SUMIF('C Report Grouper'!$B$10:$B$49,'WW Spending Actual'!$B24,'C Report Grouper'!I$10:I$49)+SUMIF('Total Adjustments'!$B$14:$B$53,'WW Spending Actual'!$B24,'Total Adjustments'!H$14:H$53)</f>
        <v>0</v>
      </c>
      <c r="I24" s="104">
        <f>SUMIF('C Report Grouper'!$B$10:$B$49,'WW Spending Actual'!$B24,'C Report Grouper'!J$10:J$49)+SUMIF('Total Adjustments'!$B$14:$B$53,'WW Spending Actual'!$B24,'Total Adjustments'!I$14:I$53)</f>
        <v>0</v>
      </c>
      <c r="J24" s="104">
        <f>SUMIF('C Report Grouper'!$B$10:$B$49,'WW Spending Actual'!$B24,'C Report Grouper'!K$10:K$49)+SUMIF('Total Adjustments'!$B$14:$B$53,'WW Spending Actual'!$B24,'Total Adjustments'!J$14:J$53)</f>
        <v>0</v>
      </c>
      <c r="K24" s="104">
        <f>SUMIF('C Report Grouper'!$B$10:$B$49,'WW Spending Actual'!$B24,'C Report Grouper'!L$10:L$49)+SUMIF('Total Adjustments'!$B$14:$B$53,'WW Spending Actual'!$B24,'Total Adjustments'!K$14:K$53)</f>
        <v>0</v>
      </c>
      <c r="L24" s="104">
        <f>SUMIF('C Report Grouper'!$B$10:$B$49,'WW Spending Actual'!$B24,'C Report Grouper'!M$10:M$49)+SUMIF('Total Adjustments'!$B$14:$B$53,'WW Spending Actual'!$B24,'Total Adjustments'!L$14:L$53)</f>
        <v>0</v>
      </c>
      <c r="M24" s="104">
        <f>SUMIF('C Report Grouper'!$B$10:$B$49,'WW Spending Actual'!$B24,'C Report Grouper'!N$10:N$49)+SUMIF('Total Adjustments'!$B$14:$B$53,'WW Spending Actual'!$B24,'Total Adjustments'!M$14:M$53)</f>
        <v>0</v>
      </c>
      <c r="N24" s="104">
        <f>SUMIF('C Report Grouper'!$B$10:$B$49,'WW Spending Actual'!$B24,'C Report Grouper'!O$10:O$49)+SUMIF('Total Adjustments'!$B$14:$B$53,'WW Spending Actual'!$B24,'Total Adjustments'!N$14:N$53)</f>
        <v>0</v>
      </c>
      <c r="O24" s="104">
        <f>SUMIF('C Report Grouper'!$B$10:$B$49,'WW Spending Actual'!$B24,'C Report Grouper'!P$10:P$49)+SUMIF('Total Adjustments'!$B$14:$B$53,'WW Spending Actual'!$B24,'Total Adjustments'!O$14:O$53)</f>
        <v>0</v>
      </c>
      <c r="P24" s="104">
        <f>SUMIF('C Report Grouper'!$B$10:$B$49,'WW Spending Actual'!$B24,'C Report Grouper'!Q$10:Q$49)+SUMIF('Total Adjustments'!$B$14:$B$53,'WW Spending Actual'!$B24,'Total Adjustments'!P$14:P$53)</f>
        <v>0</v>
      </c>
      <c r="Q24" s="104">
        <f>SUMIF('C Report Grouper'!$B$10:$B$49,'WW Spending Actual'!$B24,'C Report Grouper'!R$10:R$49)+SUMIF('Total Adjustments'!$B$14:$B$53,'WW Spending Actual'!$B24,'Total Adjustments'!Q$14:Q$53)</f>
        <v>0</v>
      </c>
      <c r="R24" s="104">
        <f>SUMIF('C Report Grouper'!$B$10:$B$49,'WW Spending Actual'!$B24,'C Report Grouper'!S$10:S$49)+SUMIF('Total Adjustments'!$B$14:$B$53,'WW Spending Actual'!$B24,'Total Adjustments'!R$14:R$53)</f>
        <v>0</v>
      </c>
      <c r="S24" s="104">
        <f>SUMIF('C Report Grouper'!$B$10:$B$49,'WW Spending Actual'!$B24,'C Report Grouper'!T$10:T$49)+SUMIF('Total Adjustments'!$B$14:$B$53,'WW Spending Actual'!$B24,'Total Adjustments'!S$14:S$53)</f>
        <v>0</v>
      </c>
      <c r="T24" s="104">
        <f>SUMIF('C Report Grouper'!$B$10:$B$49,'WW Spending Actual'!$B24,'C Report Grouper'!U$10:U$49)+SUMIF('Total Adjustments'!$B$14:$B$53,'WW Spending Actual'!$B24,'Total Adjustments'!T$14:T$53)</f>
        <v>0</v>
      </c>
      <c r="U24" s="104">
        <f>SUMIF('C Report Grouper'!$B$10:$B$49,'WW Spending Actual'!$B24,'C Report Grouper'!V$10:V$49)+SUMIF('Total Adjustments'!$B$14:$B$53,'WW Spending Actual'!$B24,'Total Adjustments'!U$14:U$53)</f>
        <v>0</v>
      </c>
      <c r="V24" s="104">
        <f>SUMIF('C Report Grouper'!$B$10:$B$49,'WW Spending Actual'!$B24,'C Report Grouper'!W$10:W$49)+SUMIF('Total Adjustments'!$B$14:$B$53,'WW Spending Actual'!$B24,'Total Adjustments'!V$14:V$53)</f>
        <v>0</v>
      </c>
      <c r="W24" s="104">
        <f>SUMIF('C Report Grouper'!$B$10:$B$49,'WW Spending Actual'!$B24,'C Report Grouper'!X$10:X$49)+SUMIF('Total Adjustments'!$B$14:$B$53,'WW Spending Actual'!$B24,'Total Adjustments'!W$14:W$53)</f>
        <v>0</v>
      </c>
      <c r="X24" s="104">
        <f>SUMIF('C Report Grouper'!$B$10:$B$49,'WW Spending Actual'!$B24,'C Report Grouper'!Y$10:Y$49)+SUMIF('Total Adjustments'!$B$14:$B$53,'WW Spending Actual'!$B24,'Total Adjustments'!X$14:X$53)</f>
        <v>0</v>
      </c>
      <c r="Y24" s="104">
        <f>SUMIF('C Report Grouper'!$B$10:$B$49,'WW Spending Actual'!$B24,'C Report Grouper'!Z$10:Z$49)+SUMIF('Total Adjustments'!$B$14:$B$53,'WW Spending Actual'!$B24,'Total Adjustments'!Y$14:Y$53)</f>
        <v>0</v>
      </c>
      <c r="Z24" s="104">
        <f>SUMIF('C Report Grouper'!$B$10:$B$49,'WW Spending Actual'!$B24,'C Report Grouper'!AA$10:AA$49)+SUMIF('Total Adjustments'!$B$14:$B$53,'WW Spending Actual'!$B24,'Total Adjustments'!Z$14:Z$53)</f>
        <v>0</v>
      </c>
      <c r="AA24" s="104">
        <f>SUMIF('C Report Grouper'!$B$10:$B$49,'WW Spending Actual'!$B24,'C Report Grouper'!AB$10:AB$49)+SUMIF('Total Adjustments'!$B$14:$B$53,'WW Spending Actual'!$B24,'Total Adjustments'!AA$14:AA$53)</f>
        <v>0</v>
      </c>
      <c r="AB24" s="104">
        <f>SUMIF('C Report Grouper'!$B$10:$B$49,'WW Spending Actual'!$B24,'C Report Grouper'!AC$10:AC$49)+SUMIF('Total Adjustments'!$B$14:$B$53,'WW Spending Actual'!$B24,'Total Adjustments'!AB$14:AB$53)</f>
        <v>0</v>
      </c>
      <c r="AC24" s="104">
        <f>SUMIF('C Report Grouper'!$B$10:$B$49,'WW Spending Actual'!$B24,'C Report Grouper'!AD$10:AD$49)+SUMIF('Total Adjustments'!$B$14:$B$53,'WW Spending Actual'!$B24,'Total Adjustments'!AC$14:AC$53)</f>
        <v>0</v>
      </c>
      <c r="AD24" s="104">
        <f>SUMIF('C Report Grouper'!$B$10:$B$49,'WW Spending Actual'!$B24,'C Report Grouper'!AE$10:AE$49)+SUMIF('Total Adjustments'!$B$14:$B$53,'WW Spending Actual'!$B24,'Total Adjustments'!AD$14:AD$53)</f>
        <v>0</v>
      </c>
      <c r="AE24" s="104">
        <f>SUMIF('C Report Grouper'!$B$10:$B$49,'WW Spending Actual'!$B24,'C Report Grouper'!AF$10:AF$49)+SUMIF('Total Adjustments'!$B$14:$B$53,'WW Spending Actual'!$B24,'Total Adjustments'!AE$14:AE$53)</f>
        <v>0</v>
      </c>
      <c r="AF24" s="104">
        <f>SUMIF('C Report Grouper'!$B$10:$B$49,'WW Spending Actual'!$B24,'C Report Grouper'!AG$10:AG$49)+SUMIF('Total Adjustments'!$B$14:$B$53,'WW Spending Actual'!$B24,'Total Adjustments'!AF$14:AF$53)</f>
        <v>0</v>
      </c>
      <c r="AG24" s="105">
        <f>SUMIF('C Report Grouper'!$B$10:$B$49,'WW Spending Actual'!$B24,'C Report Grouper'!AH$10:AH$49)+SUMIF('Total Adjustments'!$B$14:$B$53,'WW Spending Actual'!$B24,'Total Adjustments'!AG$14:AG$53)</f>
        <v>0</v>
      </c>
    </row>
    <row r="25" spans="2:33" hidden="1" x14ac:dyDescent="0.2">
      <c r="B25" s="33" t="str">
        <f>IFERROR(VLOOKUP(C25,'MEG Def'!$A$35:$B$40,2),"")</f>
        <v/>
      </c>
      <c r="C25" s="57"/>
      <c r="D25" s="103">
        <f>SUMIF('C Report Grouper'!$B$10:$B$49,'WW Spending Actual'!$B25,'C Report Grouper'!E$10:E$49)+SUMIF('Total Adjustments'!$B$14:$B$53,'WW Spending Actual'!$B25,'Total Adjustments'!D$14:D$53)</f>
        <v>0</v>
      </c>
      <c r="E25" s="418">
        <f>SUMIF('C Report Grouper'!$B$10:$B$49,'WW Spending Actual'!$B25,'C Report Grouper'!F$10:F$49)+SUMIF('Total Adjustments'!$B$14:$B$53,'WW Spending Actual'!$B25,'Total Adjustments'!E$14:E$53)</f>
        <v>0</v>
      </c>
      <c r="F25" s="418">
        <f>SUMIF('C Report Grouper'!$B$10:$B$49,'WW Spending Actual'!$B25,'C Report Grouper'!G$10:G$49)+SUMIF('Total Adjustments'!$B$14:$B$53,'WW Spending Actual'!$B25,'Total Adjustments'!F$14:F$53)</f>
        <v>0</v>
      </c>
      <c r="G25" s="418">
        <f>SUMIF('C Report Grouper'!$B$10:$B$49,'WW Spending Actual'!$B25,'C Report Grouper'!H$10:H$49)+SUMIF('Total Adjustments'!$B$14:$B$53,'WW Spending Actual'!$B25,'Total Adjustments'!G$14:G$53)</f>
        <v>0</v>
      </c>
      <c r="H25" s="105">
        <f>SUMIF('C Report Grouper'!$B$10:$B$49,'WW Spending Actual'!$B25,'C Report Grouper'!I$10:I$49)+SUMIF('Total Adjustments'!$B$14:$B$53,'WW Spending Actual'!$B25,'Total Adjustments'!H$14:H$53)</f>
        <v>0</v>
      </c>
      <c r="I25" s="104">
        <f>SUMIF('C Report Grouper'!$B$10:$B$49,'WW Spending Actual'!$B25,'C Report Grouper'!J$10:J$49)+SUMIF('Total Adjustments'!$B$14:$B$53,'WW Spending Actual'!$B25,'Total Adjustments'!I$14:I$53)</f>
        <v>0</v>
      </c>
      <c r="J25" s="104">
        <f>SUMIF('C Report Grouper'!$B$10:$B$49,'WW Spending Actual'!$B25,'C Report Grouper'!K$10:K$49)+SUMIF('Total Adjustments'!$B$14:$B$53,'WW Spending Actual'!$B25,'Total Adjustments'!J$14:J$53)</f>
        <v>0</v>
      </c>
      <c r="K25" s="104">
        <f>SUMIF('C Report Grouper'!$B$10:$B$49,'WW Spending Actual'!$B25,'C Report Grouper'!L$10:L$49)+SUMIF('Total Adjustments'!$B$14:$B$53,'WW Spending Actual'!$B25,'Total Adjustments'!K$14:K$53)</f>
        <v>0</v>
      </c>
      <c r="L25" s="104">
        <f>SUMIF('C Report Grouper'!$B$10:$B$49,'WW Spending Actual'!$B25,'C Report Grouper'!M$10:M$49)+SUMIF('Total Adjustments'!$B$14:$B$53,'WW Spending Actual'!$B25,'Total Adjustments'!L$14:L$53)</f>
        <v>0</v>
      </c>
      <c r="M25" s="104">
        <f>SUMIF('C Report Grouper'!$B$10:$B$49,'WW Spending Actual'!$B25,'C Report Grouper'!N$10:N$49)+SUMIF('Total Adjustments'!$B$14:$B$53,'WW Spending Actual'!$B25,'Total Adjustments'!M$14:M$53)</f>
        <v>0</v>
      </c>
      <c r="N25" s="104">
        <f>SUMIF('C Report Grouper'!$B$10:$B$49,'WW Spending Actual'!$B25,'C Report Grouper'!O$10:O$49)+SUMIF('Total Adjustments'!$B$14:$B$53,'WW Spending Actual'!$B25,'Total Adjustments'!N$14:N$53)</f>
        <v>0</v>
      </c>
      <c r="O25" s="104">
        <f>SUMIF('C Report Grouper'!$B$10:$B$49,'WW Spending Actual'!$B25,'C Report Grouper'!P$10:P$49)+SUMIF('Total Adjustments'!$B$14:$B$53,'WW Spending Actual'!$B25,'Total Adjustments'!O$14:O$53)</f>
        <v>0</v>
      </c>
      <c r="P25" s="104">
        <f>SUMIF('C Report Grouper'!$B$10:$B$49,'WW Spending Actual'!$B25,'C Report Grouper'!Q$10:Q$49)+SUMIF('Total Adjustments'!$B$14:$B$53,'WW Spending Actual'!$B25,'Total Adjustments'!P$14:P$53)</f>
        <v>0</v>
      </c>
      <c r="Q25" s="104">
        <f>SUMIF('C Report Grouper'!$B$10:$B$49,'WW Spending Actual'!$B25,'C Report Grouper'!R$10:R$49)+SUMIF('Total Adjustments'!$B$14:$B$53,'WW Spending Actual'!$B25,'Total Adjustments'!Q$14:Q$53)</f>
        <v>0</v>
      </c>
      <c r="R25" s="104">
        <f>SUMIF('C Report Grouper'!$B$10:$B$49,'WW Spending Actual'!$B25,'C Report Grouper'!S$10:S$49)+SUMIF('Total Adjustments'!$B$14:$B$53,'WW Spending Actual'!$B25,'Total Adjustments'!R$14:R$53)</f>
        <v>0</v>
      </c>
      <c r="S25" s="104">
        <f>SUMIF('C Report Grouper'!$B$10:$B$49,'WW Spending Actual'!$B25,'C Report Grouper'!T$10:T$49)+SUMIF('Total Adjustments'!$B$14:$B$53,'WW Spending Actual'!$B25,'Total Adjustments'!S$14:S$53)</f>
        <v>0</v>
      </c>
      <c r="T25" s="104">
        <f>SUMIF('C Report Grouper'!$B$10:$B$49,'WW Spending Actual'!$B25,'C Report Grouper'!U$10:U$49)+SUMIF('Total Adjustments'!$B$14:$B$53,'WW Spending Actual'!$B25,'Total Adjustments'!T$14:T$53)</f>
        <v>0</v>
      </c>
      <c r="U25" s="104">
        <f>SUMIF('C Report Grouper'!$B$10:$B$49,'WW Spending Actual'!$B25,'C Report Grouper'!V$10:V$49)+SUMIF('Total Adjustments'!$B$14:$B$53,'WW Spending Actual'!$B25,'Total Adjustments'!U$14:U$53)</f>
        <v>0</v>
      </c>
      <c r="V25" s="104">
        <f>SUMIF('C Report Grouper'!$B$10:$B$49,'WW Spending Actual'!$B25,'C Report Grouper'!W$10:W$49)+SUMIF('Total Adjustments'!$B$14:$B$53,'WW Spending Actual'!$B25,'Total Adjustments'!V$14:V$53)</f>
        <v>0</v>
      </c>
      <c r="W25" s="104">
        <f>SUMIF('C Report Grouper'!$B$10:$B$49,'WW Spending Actual'!$B25,'C Report Grouper'!X$10:X$49)+SUMIF('Total Adjustments'!$B$14:$B$53,'WW Spending Actual'!$B25,'Total Adjustments'!W$14:W$53)</f>
        <v>0</v>
      </c>
      <c r="X25" s="104">
        <f>SUMIF('C Report Grouper'!$B$10:$B$49,'WW Spending Actual'!$B25,'C Report Grouper'!Y$10:Y$49)+SUMIF('Total Adjustments'!$B$14:$B$53,'WW Spending Actual'!$B25,'Total Adjustments'!X$14:X$53)</f>
        <v>0</v>
      </c>
      <c r="Y25" s="104">
        <f>SUMIF('C Report Grouper'!$B$10:$B$49,'WW Spending Actual'!$B25,'C Report Grouper'!Z$10:Z$49)+SUMIF('Total Adjustments'!$B$14:$B$53,'WW Spending Actual'!$B25,'Total Adjustments'!Y$14:Y$53)</f>
        <v>0</v>
      </c>
      <c r="Z25" s="104">
        <f>SUMIF('C Report Grouper'!$B$10:$B$49,'WW Spending Actual'!$B25,'C Report Grouper'!AA$10:AA$49)+SUMIF('Total Adjustments'!$B$14:$B$53,'WW Spending Actual'!$B25,'Total Adjustments'!Z$14:Z$53)</f>
        <v>0</v>
      </c>
      <c r="AA25" s="104">
        <f>SUMIF('C Report Grouper'!$B$10:$B$49,'WW Spending Actual'!$B25,'C Report Grouper'!AB$10:AB$49)+SUMIF('Total Adjustments'!$B$14:$B$53,'WW Spending Actual'!$B25,'Total Adjustments'!AA$14:AA$53)</f>
        <v>0</v>
      </c>
      <c r="AB25" s="104">
        <f>SUMIF('C Report Grouper'!$B$10:$B$49,'WW Spending Actual'!$B25,'C Report Grouper'!AC$10:AC$49)+SUMIF('Total Adjustments'!$B$14:$B$53,'WW Spending Actual'!$B25,'Total Adjustments'!AB$14:AB$53)</f>
        <v>0</v>
      </c>
      <c r="AC25" s="104">
        <f>SUMIF('C Report Grouper'!$B$10:$B$49,'WW Spending Actual'!$B25,'C Report Grouper'!AD$10:AD$49)+SUMIF('Total Adjustments'!$B$14:$B$53,'WW Spending Actual'!$B25,'Total Adjustments'!AC$14:AC$53)</f>
        <v>0</v>
      </c>
      <c r="AD25" s="104">
        <f>SUMIF('C Report Grouper'!$B$10:$B$49,'WW Spending Actual'!$B25,'C Report Grouper'!AE$10:AE$49)+SUMIF('Total Adjustments'!$B$14:$B$53,'WW Spending Actual'!$B25,'Total Adjustments'!AD$14:AD$53)</f>
        <v>0</v>
      </c>
      <c r="AE25" s="104">
        <f>SUMIF('C Report Grouper'!$B$10:$B$49,'WW Spending Actual'!$B25,'C Report Grouper'!AF$10:AF$49)+SUMIF('Total Adjustments'!$B$14:$B$53,'WW Spending Actual'!$B25,'Total Adjustments'!AE$14:AE$53)</f>
        <v>0</v>
      </c>
      <c r="AF25" s="104">
        <f>SUMIF('C Report Grouper'!$B$10:$B$49,'WW Spending Actual'!$B25,'C Report Grouper'!AG$10:AG$49)+SUMIF('Total Adjustments'!$B$14:$B$53,'WW Spending Actual'!$B25,'Total Adjustments'!AF$14:AF$53)</f>
        <v>0</v>
      </c>
      <c r="AG25" s="105">
        <f>SUMIF('C Report Grouper'!$B$10:$B$49,'WW Spending Actual'!$B25,'C Report Grouper'!AH$10:AH$49)+SUMIF('Total Adjustments'!$B$14:$B$53,'WW Spending Actual'!$B25,'Total Adjustments'!AG$14:AG$53)</f>
        <v>0</v>
      </c>
    </row>
    <row r="26" spans="2:33" hidden="1" x14ac:dyDescent="0.2">
      <c r="B26" s="33" t="str">
        <f>IFERROR(VLOOKUP(C26,'MEG Def'!$A$35:$B$40,2),"")</f>
        <v/>
      </c>
      <c r="C26" s="57"/>
      <c r="D26" s="103">
        <f>SUMIF('C Report Grouper'!$B$10:$B$49,'WW Spending Actual'!$B26,'C Report Grouper'!E$10:E$49)+SUMIF('Total Adjustments'!$B$14:$B$53,'WW Spending Actual'!$B26,'Total Adjustments'!D$14:D$53)</f>
        <v>0</v>
      </c>
      <c r="E26" s="418">
        <f>SUMIF('C Report Grouper'!$B$10:$B$49,'WW Spending Actual'!$B26,'C Report Grouper'!F$10:F$49)+SUMIF('Total Adjustments'!$B$14:$B$53,'WW Spending Actual'!$B26,'Total Adjustments'!E$14:E$53)</f>
        <v>0</v>
      </c>
      <c r="F26" s="418">
        <f>SUMIF('C Report Grouper'!$B$10:$B$49,'WW Spending Actual'!$B26,'C Report Grouper'!G$10:G$49)+SUMIF('Total Adjustments'!$B$14:$B$53,'WW Spending Actual'!$B26,'Total Adjustments'!F$14:F$53)</f>
        <v>0</v>
      </c>
      <c r="G26" s="418">
        <f>SUMIF('C Report Grouper'!$B$10:$B$49,'WW Spending Actual'!$B26,'C Report Grouper'!H$10:H$49)+SUMIF('Total Adjustments'!$B$14:$B$53,'WW Spending Actual'!$B26,'Total Adjustments'!G$14:G$53)</f>
        <v>0</v>
      </c>
      <c r="H26" s="105">
        <f>SUMIF('C Report Grouper'!$B$10:$B$49,'WW Spending Actual'!$B26,'C Report Grouper'!I$10:I$49)+SUMIF('Total Adjustments'!$B$14:$B$53,'WW Spending Actual'!$B26,'Total Adjustments'!H$14:H$53)</f>
        <v>0</v>
      </c>
      <c r="I26" s="104">
        <f>SUMIF('C Report Grouper'!$B$10:$B$49,'WW Spending Actual'!$B26,'C Report Grouper'!J$10:J$49)+SUMIF('Total Adjustments'!$B$14:$B$53,'WW Spending Actual'!$B26,'Total Adjustments'!I$14:I$53)</f>
        <v>0</v>
      </c>
      <c r="J26" s="104">
        <f>SUMIF('C Report Grouper'!$B$10:$B$49,'WW Spending Actual'!$B26,'C Report Grouper'!K$10:K$49)+SUMIF('Total Adjustments'!$B$14:$B$53,'WW Spending Actual'!$B26,'Total Adjustments'!J$14:J$53)</f>
        <v>0</v>
      </c>
      <c r="K26" s="104">
        <f>SUMIF('C Report Grouper'!$B$10:$B$49,'WW Spending Actual'!$B26,'C Report Grouper'!L$10:L$49)+SUMIF('Total Adjustments'!$B$14:$B$53,'WW Spending Actual'!$B26,'Total Adjustments'!K$14:K$53)</f>
        <v>0</v>
      </c>
      <c r="L26" s="104">
        <f>SUMIF('C Report Grouper'!$B$10:$B$49,'WW Spending Actual'!$B26,'C Report Grouper'!M$10:M$49)+SUMIF('Total Adjustments'!$B$14:$B$53,'WW Spending Actual'!$B26,'Total Adjustments'!L$14:L$53)</f>
        <v>0</v>
      </c>
      <c r="M26" s="104">
        <f>SUMIF('C Report Grouper'!$B$10:$B$49,'WW Spending Actual'!$B26,'C Report Grouper'!N$10:N$49)+SUMIF('Total Adjustments'!$B$14:$B$53,'WW Spending Actual'!$B26,'Total Adjustments'!M$14:M$53)</f>
        <v>0</v>
      </c>
      <c r="N26" s="104">
        <f>SUMIF('C Report Grouper'!$B$10:$B$49,'WW Spending Actual'!$B26,'C Report Grouper'!O$10:O$49)+SUMIF('Total Adjustments'!$B$14:$B$53,'WW Spending Actual'!$B26,'Total Adjustments'!N$14:N$53)</f>
        <v>0</v>
      </c>
      <c r="O26" s="104">
        <f>SUMIF('C Report Grouper'!$B$10:$B$49,'WW Spending Actual'!$B26,'C Report Grouper'!P$10:P$49)+SUMIF('Total Adjustments'!$B$14:$B$53,'WW Spending Actual'!$B26,'Total Adjustments'!O$14:O$53)</f>
        <v>0</v>
      </c>
      <c r="P26" s="104">
        <f>SUMIF('C Report Grouper'!$B$10:$B$49,'WW Spending Actual'!$B26,'C Report Grouper'!Q$10:Q$49)+SUMIF('Total Adjustments'!$B$14:$B$53,'WW Spending Actual'!$B26,'Total Adjustments'!P$14:P$53)</f>
        <v>0</v>
      </c>
      <c r="Q26" s="104">
        <f>SUMIF('C Report Grouper'!$B$10:$B$49,'WW Spending Actual'!$B26,'C Report Grouper'!R$10:R$49)+SUMIF('Total Adjustments'!$B$14:$B$53,'WW Spending Actual'!$B26,'Total Adjustments'!Q$14:Q$53)</f>
        <v>0</v>
      </c>
      <c r="R26" s="104">
        <f>SUMIF('C Report Grouper'!$B$10:$B$49,'WW Spending Actual'!$B26,'C Report Grouper'!S$10:S$49)+SUMIF('Total Adjustments'!$B$14:$B$53,'WW Spending Actual'!$B26,'Total Adjustments'!R$14:R$53)</f>
        <v>0</v>
      </c>
      <c r="S26" s="104">
        <f>SUMIF('C Report Grouper'!$B$10:$B$49,'WW Spending Actual'!$B26,'C Report Grouper'!T$10:T$49)+SUMIF('Total Adjustments'!$B$14:$B$53,'WW Spending Actual'!$B26,'Total Adjustments'!S$14:S$53)</f>
        <v>0</v>
      </c>
      <c r="T26" s="104">
        <f>SUMIF('C Report Grouper'!$B$10:$B$49,'WW Spending Actual'!$B26,'C Report Grouper'!U$10:U$49)+SUMIF('Total Adjustments'!$B$14:$B$53,'WW Spending Actual'!$B26,'Total Adjustments'!T$14:T$53)</f>
        <v>0</v>
      </c>
      <c r="U26" s="104">
        <f>SUMIF('C Report Grouper'!$B$10:$B$49,'WW Spending Actual'!$B26,'C Report Grouper'!V$10:V$49)+SUMIF('Total Adjustments'!$B$14:$B$53,'WW Spending Actual'!$B26,'Total Adjustments'!U$14:U$53)</f>
        <v>0</v>
      </c>
      <c r="V26" s="104">
        <f>SUMIF('C Report Grouper'!$B$10:$B$49,'WW Spending Actual'!$B26,'C Report Grouper'!W$10:W$49)+SUMIF('Total Adjustments'!$B$14:$B$53,'WW Spending Actual'!$B26,'Total Adjustments'!V$14:V$53)</f>
        <v>0</v>
      </c>
      <c r="W26" s="104">
        <f>SUMIF('C Report Grouper'!$B$10:$B$49,'WW Spending Actual'!$B26,'C Report Grouper'!X$10:X$49)+SUMIF('Total Adjustments'!$B$14:$B$53,'WW Spending Actual'!$B26,'Total Adjustments'!W$14:W$53)</f>
        <v>0</v>
      </c>
      <c r="X26" s="104">
        <f>SUMIF('C Report Grouper'!$B$10:$B$49,'WW Spending Actual'!$B26,'C Report Grouper'!Y$10:Y$49)+SUMIF('Total Adjustments'!$B$14:$B$53,'WW Spending Actual'!$B26,'Total Adjustments'!X$14:X$53)</f>
        <v>0</v>
      </c>
      <c r="Y26" s="104">
        <f>SUMIF('C Report Grouper'!$B$10:$B$49,'WW Spending Actual'!$B26,'C Report Grouper'!Z$10:Z$49)+SUMIF('Total Adjustments'!$B$14:$B$53,'WW Spending Actual'!$B26,'Total Adjustments'!Y$14:Y$53)</f>
        <v>0</v>
      </c>
      <c r="Z26" s="104">
        <f>SUMIF('C Report Grouper'!$B$10:$B$49,'WW Spending Actual'!$B26,'C Report Grouper'!AA$10:AA$49)+SUMIF('Total Adjustments'!$B$14:$B$53,'WW Spending Actual'!$B26,'Total Adjustments'!Z$14:Z$53)</f>
        <v>0</v>
      </c>
      <c r="AA26" s="104">
        <f>SUMIF('C Report Grouper'!$B$10:$B$49,'WW Spending Actual'!$B26,'C Report Grouper'!AB$10:AB$49)+SUMIF('Total Adjustments'!$B$14:$B$53,'WW Spending Actual'!$B26,'Total Adjustments'!AA$14:AA$53)</f>
        <v>0</v>
      </c>
      <c r="AB26" s="104">
        <f>SUMIF('C Report Grouper'!$B$10:$B$49,'WW Spending Actual'!$B26,'C Report Grouper'!AC$10:AC$49)+SUMIF('Total Adjustments'!$B$14:$B$53,'WW Spending Actual'!$B26,'Total Adjustments'!AB$14:AB$53)</f>
        <v>0</v>
      </c>
      <c r="AC26" s="104">
        <f>SUMIF('C Report Grouper'!$B$10:$B$49,'WW Spending Actual'!$B26,'C Report Grouper'!AD$10:AD$49)+SUMIF('Total Adjustments'!$B$14:$B$53,'WW Spending Actual'!$B26,'Total Adjustments'!AC$14:AC$53)</f>
        <v>0</v>
      </c>
      <c r="AD26" s="104">
        <f>SUMIF('C Report Grouper'!$B$10:$B$49,'WW Spending Actual'!$B26,'C Report Grouper'!AE$10:AE$49)+SUMIF('Total Adjustments'!$B$14:$B$53,'WW Spending Actual'!$B26,'Total Adjustments'!AD$14:AD$53)</f>
        <v>0</v>
      </c>
      <c r="AE26" s="104">
        <f>SUMIF('C Report Grouper'!$B$10:$B$49,'WW Spending Actual'!$B26,'C Report Grouper'!AF$10:AF$49)+SUMIF('Total Adjustments'!$B$14:$B$53,'WW Spending Actual'!$B26,'Total Adjustments'!AE$14:AE$53)</f>
        <v>0</v>
      </c>
      <c r="AF26" s="104">
        <f>SUMIF('C Report Grouper'!$B$10:$B$49,'WW Spending Actual'!$B26,'C Report Grouper'!AG$10:AG$49)+SUMIF('Total Adjustments'!$B$14:$B$53,'WW Spending Actual'!$B26,'Total Adjustments'!AF$14:AF$53)</f>
        <v>0</v>
      </c>
      <c r="AG26" s="105">
        <f>SUMIF('C Report Grouper'!$B$10:$B$49,'WW Spending Actual'!$B26,'C Report Grouper'!AH$10:AH$49)+SUMIF('Total Adjustments'!$B$14:$B$53,'WW Spending Actual'!$B26,'Total Adjustments'!AG$14:AG$53)</f>
        <v>0</v>
      </c>
    </row>
    <row r="27" spans="2:33" hidden="1" x14ac:dyDescent="0.2">
      <c r="B27" s="33" t="str">
        <f>IFERROR(VLOOKUP(C27,'MEG Def'!$A$35:$B$40,2),"")</f>
        <v/>
      </c>
      <c r="C27" s="57"/>
      <c r="D27" s="103">
        <f>SUMIF('C Report Grouper'!$B$10:$B$49,'WW Spending Actual'!$B27,'C Report Grouper'!E$10:E$49)+SUMIF('Total Adjustments'!$B$14:$B$53,'WW Spending Actual'!$B27,'Total Adjustments'!D$14:D$53)</f>
        <v>0</v>
      </c>
      <c r="E27" s="418">
        <f>SUMIF('C Report Grouper'!$B$10:$B$49,'WW Spending Actual'!$B27,'C Report Grouper'!F$10:F$49)+SUMIF('Total Adjustments'!$B$14:$B$53,'WW Spending Actual'!$B27,'Total Adjustments'!E$14:E$53)</f>
        <v>0</v>
      </c>
      <c r="F27" s="418">
        <f>SUMIF('C Report Grouper'!$B$10:$B$49,'WW Spending Actual'!$B27,'C Report Grouper'!G$10:G$49)+SUMIF('Total Adjustments'!$B$14:$B$53,'WW Spending Actual'!$B27,'Total Adjustments'!F$14:F$53)</f>
        <v>0</v>
      </c>
      <c r="G27" s="418">
        <f>SUMIF('C Report Grouper'!$B$10:$B$49,'WW Spending Actual'!$B27,'C Report Grouper'!H$10:H$49)+SUMIF('Total Adjustments'!$B$14:$B$53,'WW Spending Actual'!$B27,'Total Adjustments'!G$14:G$53)</f>
        <v>0</v>
      </c>
      <c r="H27" s="105">
        <f>SUMIF('C Report Grouper'!$B$10:$B$49,'WW Spending Actual'!$B27,'C Report Grouper'!I$10:I$49)+SUMIF('Total Adjustments'!$B$14:$B$53,'WW Spending Actual'!$B27,'Total Adjustments'!H$14:H$53)</f>
        <v>0</v>
      </c>
      <c r="I27" s="104">
        <f>SUMIF('C Report Grouper'!$B$10:$B$49,'WW Spending Actual'!$B27,'C Report Grouper'!J$10:J$49)+SUMIF('Total Adjustments'!$B$14:$B$53,'WW Spending Actual'!$B27,'Total Adjustments'!I$14:I$53)</f>
        <v>0</v>
      </c>
      <c r="J27" s="104">
        <f>SUMIF('C Report Grouper'!$B$10:$B$49,'WW Spending Actual'!$B27,'C Report Grouper'!K$10:K$49)+SUMIF('Total Adjustments'!$B$14:$B$53,'WW Spending Actual'!$B27,'Total Adjustments'!J$14:J$53)</f>
        <v>0</v>
      </c>
      <c r="K27" s="104">
        <f>SUMIF('C Report Grouper'!$B$10:$B$49,'WW Spending Actual'!$B27,'C Report Grouper'!L$10:L$49)+SUMIF('Total Adjustments'!$B$14:$B$53,'WW Spending Actual'!$B27,'Total Adjustments'!K$14:K$53)</f>
        <v>0</v>
      </c>
      <c r="L27" s="104">
        <f>SUMIF('C Report Grouper'!$B$10:$B$49,'WW Spending Actual'!$B27,'C Report Grouper'!M$10:M$49)+SUMIF('Total Adjustments'!$B$14:$B$53,'WW Spending Actual'!$B27,'Total Adjustments'!L$14:L$53)</f>
        <v>0</v>
      </c>
      <c r="M27" s="104">
        <f>SUMIF('C Report Grouper'!$B$10:$B$49,'WW Spending Actual'!$B27,'C Report Grouper'!N$10:N$49)+SUMIF('Total Adjustments'!$B$14:$B$53,'WW Spending Actual'!$B27,'Total Adjustments'!M$14:M$53)</f>
        <v>0</v>
      </c>
      <c r="N27" s="104">
        <f>SUMIF('C Report Grouper'!$B$10:$B$49,'WW Spending Actual'!$B27,'C Report Grouper'!O$10:O$49)+SUMIF('Total Adjustments'!$B$14:$B$53,'WW Spending Actual'!$B27,'Total Adjustments'!N$14:N$53)</f>
        <v>0</v>
      </c>
      <c r="O27" s="104">
        <f>SUMIF('C Report Grouper'!$B$10:$B$49,'WW Spending Actual'!$B27,'C Report Grouper'!P$10:P$49)+SUMIF('Total Adjustments'!$B$14:$B$53,'WW Spending Actual'!$B27,'Total Adjustments'!O$14:O$53)</f>
        <v>0</v>
      </c>
      <c r="P27" s="104">
        <f>SUMIF('C Report Grouper'!$B$10:$B$49,'WW Spending Actual'!$B27,'C Report Grouper'!Q$10:Q$49)+SUMIF('Total Adjustments'!$B$14:$B$53,'WW Spending Actual'!$B27,'Total Adjustments'!P$14:P$53)</f>
        <v>0</v>
      </c>
      <c r="Q27" s="104">
        <f>SUMIF('C Report Grouper'!$B$10:$B$49,'WW Spending Actual'!$B27,'C Report Grouper'!R$10:R$49)+SUMIF('Total Adjustments'!$B$14:$B$53,'WW Spending Actual'!$B27,'Total Adjustments'!Q$14:Q$53)</f>
        <v>0</v>
      </c>
      <c r="R27" s="104">
        <f>SUMIF('C Report Grouper'!$B$10:$B$49,'WW Spending Actual'!$B27,'C Report Grouper'!S$10:S$49)+SUMIF('Total Adjustments'!$B$14:$B$53,'WW Spending Actual'!$B27,'Total Adjustments'!R$14:R$53)</f>
        <v>0</v>
      </c>
      <c r="S27" s="104">
        <f>SUMIF('C Report Grouper'!$B$10:$B$49,'WW Spending Actual'!$B27,'C Report Grouper'!T$10:T$49)+SUMIF('Total Adjustments'!$B$14:$B$53,'WW Spending Actual'!$B27,'Total Adjustments'!S$14:S$53)</f>
        <v>0</v>
      </c>
      <c r="T27" s="104">
        <f>SUMIF('C Report Grouper'!$B$10:$B$49,'WW Spending Actual'!$B27,'C Report Grouper'!U$10:U$49)+SUMIF('Total Adjustments'!$B$14:$B$53,'WW Spending Actual'!$B27,'Total Adjustments'!T$14:T$53)</f>
        <v>0</v>
      </c>
      <c r="U27" s="104">
        <f>SUMIF('C Report Grouper'!$B$10:$B$49,'WW Spending Actual'!$B27,'C Report Grouper'!V$10:V$49)+SUMIF('Total Adjustments'!$B$14:$B$53,'WW Spending Actual'!$B27,'Total Adjustments'!U$14:U$53)</f>
        <v>0</v>
      </c>
      <c r="V27" s="104">
        <f>SUMIF('C Report Grouper'!$B$10:$B$49,'WW Spending Actual'!$B27,'C Report Grouper'!W$10:W$49)+SUMIF('Total Adjustments'!$B$14:$B$53,'WW Spending Actual'!$B27,'Total Adjustments'!V$14:V$53)</f>
        <v>0</v>
      </c>
      <c r="W27" s="104">
        <f>SUMIF('C Report Grouper'!$B$10:$B$49,'WW Spending Actual'!$B27,'C Report Grouper'!X$10:X$49)+SUMIF('Total Adjustments'!$B$14:$B$53,'WW Spending Actual'!$B27,'Total Adjustments'!W$14:W$53)</f>
        <v>0</v>
      </c>
      <c r="X27" s="104">
        <f>SUMIF('C Report Grouper'!$B$10:$B$49,'WW Spending Actual'!$B27,'C Report Grouper'!Y$10:Y$49)+SUMIF('Total Adjustments'!$B$14:$B$53,'WW Spending Actual'!$B27,'Total Adjustments'!X$14:X$53)</f>
        <v>0</v>
      </c>
      <c r="Y27" s="104">
        <f>SUMIF('C Report Grouper'!$B$10:$B$49,'WW Spending Actual'!$B27,'C Report Grouper'!Z$10:Z$49)+SUMIF('Total Adjustments'!$B$14:$B$53,'WW Spending Actual'!$B27,'Total Adjustments'!Y$14:Y$53)</f>
        <v>0</v>
      </c>
      <c r="Z27" s="104">
        <f>SUMIF('C Report Grouper'!$B$10:$B$49,'WW Spending Actual'!$B27,'C Report Grouper'!AA$10:AA$49)+SUMIF('Total Adjustments'!$B$14:$B$53,'WW Spending Actual'!$B27,'Total Adjustments'!Z$14:Z$53)</f>
        <v>0</v>
      </c>
      <c r="AA27" s="104">
        <f>SUMIF('C Report Grouper'!$B$10:$B$49,'WW Spending Actual'!$B27,'C Report Grouper'!AB$10:AB$49)+SUMIF('Total Adjustments'!$B$14:$B$53,'WW Spending Actual'!$B27,'Total Adjustments'!AA$14:AA$53)</f>
        <v>0</v>
      </c>
      <c r="AB27" s="104">
        <f>SUMIF('C Report Grouper'!$B$10:$B$49,'WW Spending Actual'!$B27,'C Report Grouper'!AC$10:AC$49)+SUMIF('Total Adjustments'!$B$14:$B$53,'WW Spending Actual'!$B27,'Total Adjustments'!AB$14:AB$53)</f>
        <v>0</v>
      </c>
      <c r="AC27" s="104">
        <f>SUMIF('C Report Grouper'!$B$10:$B$49,'WW Spending Actual'!$B27,'C Report Grouper'!AD$10:AD$49)+SUMIF('Total Adjustments'!$B$14:$B$53,'WW Spending Actual'!$B27,'Total Adjustments'!AC$14:AC$53)</f>
        <v>0</v>
      </c>
      <c r="AD27" s="104">
        <f>SUMIF('C Report Grouper'!$B$10:$B$49,'WW Spending Actual'!$B27,'C Report Grouper'!AE$10:AE$49)+SUMIF('Total Adjustments'!$B$14:$B$53,'WW Spending Actual'!$B27,'Total Adjustments'!AD$14:AD$53)</f>
        <v>0</v>
      </c>
      <c r="AE27" s="104">
        <f>SUMIF('C Report Grouper'!$B$10:$B$49,'WW Spending Actual'!$B27,'C Report Grouper'!AF$10:AF$49)+SUMIF('Total Adjustments'!$B$14:$B$53,'WW Spending Actual'!$B27,'Total Adjustments'!AE$14:AE$53)</f>
        <v>0</v>
      </c>
      <c r="AF27" s="104">
        <f>SUMIF('C Report Grouper'!$B$10:$B$49,'WW Spending Actual'!$B27,'C Report Grouper'!AG$10:AG$49)+SUMIF('Total Adjustments'!$B$14:$B$53,'WW Spending Actual'!$B27,'Total Adjustments'!AF$14:AF$53)</f>
        <v>0</v>
      </c>
      <c r="AG27" s="105">
        <f>SUMIF('C Report Grouper'!$B$10:$B$49,'WW Spending Actual'!$B27,'C Report Grouper'!AH$10:AH$49)+SUMIF('Total Adjustments'!$B$14:$B$53,'WW Spending Actual'!$B27,'Total Adjustments'!AG$14:AG$53)</f>
        <v>0</v>
      </c>
    </row>
    <row r="28" spans="2:33" hidden="1" x14ac:dyDescent="0.2">
      <c r="B28" s="33" t="str">
        <f>IFERROR(VLOOKUP(C28,'MEG Def'!$A$35:$B$40,2),"")</f>
        <v/>
      </c>
      <c r="C28" s="57"/>
      <c r="D28" s="103">
        <f>SUMIF('C Report Grouper'!$B$10:$B$49,'WW Spending Actual'!$B28,'C Report Grouper'!E$10:E$49)+SUMIF('Total Adjustments'!$B$14:$B$53,'WW Spending Actual'!$B28,'Total Adjustments'!D$14:D$53)</f>
        <v>0</v>
      </c>
      <c r="E28" s="418">
        <f>SUMIF('C Report Grouper'!$B$10:$B$49,'WW Spending Actual'!$B28,'C Report Grouper'!F$10:F$49)+SUMIF('Total Adjustments'!$B$14:$B$53,'WW Spending Actual'!$B28,'Total Adjustments'!E$14:E$53)</f>
        <v>0</v>
      </c>
      <c r="F28" s="418">
        <f>SUMIF('C Report Grouper'!$B$10:$B$49,'WW Spending Actual'!$B28,'C Report Grouper'!G$10:G$49)+SUMIF('Total Adjustments'!$B$14:$B$53,'WW Spending Actual'!$B28,'Total Adjustments'!F$14:F$53)</f>
        <v>0</v>
      </c>
      <c r="G28" s="418">
        <f>SUMIF('C Report Grouper'!$B$10:$B$49,'WW Spending Actual'!$B28,'C Report Grouper'!H$10:H$49)+SUMIF('Total Adjustments'!$B$14:$B$53,'WW Spending Actual'!$B28,'Total Adjustments'!G$14:G$53)</f>
        <v>0</v>
      </c>
      <c r="H28" s="105">
        <f>SUMIF('C Report Grouper'!$B$10:$B$49,'WW Spending Actual'!$B28,'C Report Grouper'!I$10:I$49)+SUMIF('Total Adjustments'!$B$14:$B$53,'WW Spending Actual'!$B28,'Total Adjustments'!H$14:H$53)</f>
        <v>0</v>
      </c>
      <c r="I28" s="104">
        <f>SUMIF('C Report Grouper'!$B$10:$B$49,'WW Spending Actual'!$B28,'C Report Grouper'!J$10:J$49)+SUMIF('Total Adjustments'!$B$14:$B$53,'WW Spending Actual'!$B28,'Total Adjustments'!I$14:I$53)</f>
        <v>0</v>
      </c>
      <c r="J28" s="104">
        <f>SUMIF('C Report Grouper'!$B$10:$B$49,'WW Spending Actual'!$B28,'C Report Grouper'!K$10:K$49)+SUMIF('Total Adjustments'!$B$14:$B$53,'WW Spending Actual'!$B28,'Total Adjustments'!J$14:J$53)</f>
        <v>0</v>
      </c>
      <c r="K28" s="104">
        <f>SUMIF('C Report Grouper'!$B$10:$B$49,'WW Spending Actual'!$B28,'C Report Grouper'!L$10:L$49)+SUMIF('Total Adjustments'!$B$14:$B$53,'WW Spending Actual'!$B28,'Total Adjustments'!K$14:K$53)</f>
        <v>0</v>
      </c>
      <c r="L28" s="104">
        <f>SUMIF('C Report Grouper'!$B$10:$B$49,'WW Spending Actual'!$B28,'C Report Grouper'!M$10:M$49)+SUMIF('Total Adjustments'!$B$14:$B$53,'WW Spending Actual'!$B28,'Total Adjustments'!L$14:L$53)</f>
        <v>0</v>
      </c>
      <c r="M28" s="104">
        <f>SUMIF('C Report Grouper'!$B$10:$B$49,'WW Spending Actual'!$B28,'C Report Grouper'!N$10:N$49)+SUMIF('Total Adjustments'!$B$14:$B$53,'WW Spending Actual'!$B28,'Total Adjustments'!M$14:M$53)</f>
        <v>0</v>
      </c>
      <c r="N28" s="104">
        <f>SUMIF('C Report Grouper'!$B$10:$B$49,'WW Spending Actual'!$B28,'C Report Grouper'!O$10:O$49)+SUMIF('Total Adjustments'!$B$14:$B$53,'WW Spending Actual'!$B28,'Total Adjustments'!N$14:N$53)</f>
        <v>0</v>
      </c>
      <c r="O28" s="104">
        <f>SUMIF('C Report Grouper'!$B$10:$B$49,'WW Spending Actual'!$B28,'C Report Grouper'!P$10:P$49)+SUMIF('Total Adjustments'!$B$14:$B$53,'WW Spending Actual'!$B28,'Total Adjustments'!O$14:O$53)</f>
        <v>0</v>
      </c>
      <c r="P28" s="104">
        <f>SUMIF('C Report Grouper'!$B$10:$B$49,'WW Spending Actual'!$B28,'C Report Grouper'!Q$10:Q$49)+SUMIF('Total Adjustments'!$B$14:$B$53,'WW Spending Actual'!$B28,'Total Adjustments'!P$14:P$53)</f>
        <v>0</v>
      </c>
      <c r="Q28" s="104">
        <f>SUMIF('C Report Grouper'!$B$10:$B$49,'WW Spending Actual'!$B28,'C Report Grouper'!R$10:R$49)+SUMIF('Total Adjustments'!$B$14:$B$53,'WW Spending Actual'!$B28,'Total Adjustments'!Q$14:Q$53)</f>
        <v>0</v>
      </c>
      <c r="R28" s="104">
        <f>SUMIF('C Report Grouper'!$B$10:$B$49,'WW Spending Actual'!$B28,'C Report Grouper'!S$10:S$49)+SUMIF('Total Adjustments'!$B$14:$B$53,'WW Spending Actual'!$B28,'Total Adjustments'!R$14:R$53)</f>
        <v>0</v>
      </c>
      <c r="S28" s="104">
        <f>SUMIF('C Report Grouper'!$B$10:$B$49,'WW Spending Actual'!$B28,'C Report Grouper'!T$10:T$49)+SUMIF('Total Adjustments'!$B$14:$B$53,'WW Spending Actual'!$B28,'Total Adjustments'!S$14:S$53)</f>
        <v>0</v>
      </c>
      <c r="T28" s="104">
        <f>SUMIF('C Report Grouper'!$B$10:$B$49,'WW Spending Actual'!$B28,'C Report Grouper'!U$10:U$49)+SUMIF('Total Adjustments'!$B$14:$B$53,'WW Spending Actual'!$B28,'Total Adjustments'!T$14:T$53)</f>
        <v>0</v>
      </c>
      <c r="U28" s="104">
        <f>SUMIF('C Report Grouper'!$B$10:$B$49,'WW Spending Actual'!$B28,'C Report Grouper'!V$10:V$49)+SUMIF('Total Adjustments'!$B$14:$B$53,'WW Spending Actual'!$B28,'Total Adjustments'!U$14:U$53)</f>
        <v>0</v>
      </c>
      <c r="V28" s="104">
        <f>SUMIF('C Report Grouper'!$B$10:$B$49,'WW Spending Actual'!$B28,'C Report Grouper'!W$10:W$49)+SUMIF('Total Adjustments'!$B$14:$B$53,'WW Spending Actual'!$B28,'Total Adjustments'!V$14:V$53)</f>
        <v>0</v>
      </c>
      <c r="W28" s="104">
        <f>SUMIF('C Report Grouper'!$B$10:$B$49,'WW Spending Actual'!$B28,'C Report Grouper'!X$10:X$49)+SUMIF('Total Adjustments'!$B$14:$B$53,'WW Spending Actual'!$B28,'Total Adjustments'!W$14:W$53)</f>
        <v>0</v>
      </c>
      <c r="X28" s="104">
        <f>SUMIF('C Report Grouper'!$B$10:$B$49,'WW Spending Actual'!$B28,'C Report Grouper'!Y$10:Y$49)+SUMIF('Total Adjustments'!$B$14:$B$53,'WW Spending Actual'!$B28,'Total Adjustments'!X$14:X$53)</f>
        <v>0</v>
      </c>
      <c r="Y28" s="104">
        <f>SUMIF('C Report Grouper'!$B$10:$B$49,'WW Spending Actual'!$B28,'C Report Grouper'!Z$10:Z$49)+SUMIF('Total Adjustments'!$B$14:$B$53,'WW Spending Actual'!$B28,'Total Adjustments'!Y$14:Y$53)</f>
        <v>0</v>
      </c>
      <c r="Z28" s="104">
        <f>SUMIF('C Report Grouper'!$B$10:$B$49,'WW Spending Actual'!$B28,'C Report Grouper'!AA$10:AA$49)+SUMIF('Total Adjustments'!$B$14:$B$53,'WW Spending Actual'!$B28,'Total Adjustments'!Z$14:Z$53)</f>
        <v>0</v>
      </c>
      <c r="AA28" s="104">
        <f>SUMIF('C Report Grouper'!$B$10:$B$49,'WW Spending Actual'!$B28,'C Report Grouper'!AB$10:AB$49)+SUMIF('Total Adjustments'!$B$14:$B$53,'WW Spending Actual'!$B28,'Total Adjustments'!AA$14:AA$53)</f>
        <v>0</v>
      </c>
      <c r="AB28" s="104">
        <f>SUMIF('C Report Grouper'!$B$10:$B$49,'WW Spending Actual'!$B28,'C Report Grouper'!AC$10:AC$49)+SUMIF('Total Adjustments'!$B$14:$B$53,'WW Spending Actual'!$B28,'Total Adjustments'!AB$14:AB$53)</f>
        <v>0</v>
      </c>
      <c r="AC28" s="104">
        <f>SUMIF('C Report Grouper'!$B$10:$B$49,'WW Spending Actual'!$B28,'C Report Grouper'!AD$10:AD$49)+SUMIF('Total Adjustments'!$B$14:$B$53,'WW Spending Actual'!$B28,'Total Adjustments'!AC$14:AC$53)</f>
        <v>0</v>
      </c>
      <c r="AD28" s="104">
        <f>SUMIF('C Report Grouper'!$B$10:$B$49,'WW Spending Actual'!$B28,'C Report Grouper'!AE$10:AE$49)+SUMIF('Total Adjustments'!$B$14:$B$53,'WW Spending Actual'!$B28,'Total Adjustments'!AD$14:AD$53)</f>
        <v>0</v>
      </c>
      <c r="AE28" s="104">
        <f>SUMIF('C Report Grouper'!$B$10:$B$49,'WW Spending Actual'!$B28,'C Report Grouper'!AF$10:AF$49)+SUMIF('Total Adjustments'!$B$14:$B$53,'WW Spending Actual'!$B28,'Total Adjustments'!AE$14:AE$53)</f>
        <v>0</v>
      </c>
      <c r="AF28" s="104">
        <f>SUMIF('C Report Grouper'!$B$10:$B$49,'WW Spending Actual'!$B28,'C Report Grouper'!AG$10:AG$49)+SUMIF('Total Adjustments'!$B$14:$B$53,'WW Spending Actual'!$B28,'Total Adjustments'!AF$14:AF$53)</f>
        <v>0</v>
      </c>
      <c r="AG28" s="105">
        <f>SUMIF('C Report Grouper'!$B$10:$B$49,'WW Spending Actual'!$B28,'C Report Grouper'!AH$10:AH$49)+SUMIF('Total Adjustments'!$B$14:$B$53,'WW Spending Actual'!$B28,'Total Adjustments'!AG$14:AG$53)</f>
        <v>0</v>
      </c>
    </row>
    <row r="29" spans="2:33" hidden="1" x14ac:dyDescent="0.2">
      <c r="B29" s="33"/>
      <c r="C29" s="58"/>
      <c r="D29" s="103"/>
      <c r="E29" s="418"/>
      <c r="F29" s="418"/>
      <c r="G29" s="418"/>
      <c r="H29" s="105"/>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5"/>
    </row>
    <row r="30" spans="2:33" x14ac:dyDescent="0.2">
      <c r="B30" s="61" t="s">
        <v>43</v>
      </c>
      <c r="C30" s="58"/>
      <c r="D30" s="103"/>
      <c r="E30" s="418"/>
      <c r="F30" s="418"/>
      <c r="G30" s="418"/>
      <c r="H30" s="105"/>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5"/>
    </row>
    <row r="31" spans="2:33" x14ac:dyDescent="0.2">
      <c r="B31" s="33" t="str">
        <f>IFERROR(VLOOKUP(C31,'MEG Def'!$A$42:$B$45,2),"")</f>
        <v xml:space="preserve">New Adult Group </v>
      </c>
      <c r="C31" s="58">
        <v>1</v>
      </c>
      <c r="D31" s="103">
        <f>SUMIF('C Report Grouper'!$B$10:$B$49,'WW Spending Actual'!$B31,'C Report Grouper'!E$10:E$49)+SUMIF('Total Adjustments'!$B$14:$B$53,'WW Spending Actual'!$B31,'Total Adjustments'!D$14:D$53)</f>
        <v>277993275</v>
      </c>
      <c r="E31" s="418">
        <f>SUMIF('C Report Grouper'!$B$10:$B$49,'WW Spending Actual'!$B31,'C Report Grouper'!F$10:F$49)+SUMIF('Total Adjustments'!$B$14:$B$53,'WW Spending Actual'!$B31,'Total Adjustments'!E$14:E$53)</f>
        <v>390414303</v>
      </c>
      <c r="F31" s="418">
        <f>SUMIF('C Report Grouper'!$B$10:$B$49,'WW Spending Actual'!$B31,'C Report Grouper'!G$10:G$49)+SUMIF('Total Adjustments'!$B$14:$B$53,'WW Spending Actual'!$B31,'Total Adjustments'!F$14:F$53)</f>
        <v>265701008</v>
      </c>
      <c r="G31" s="418">
        <f>SUMIF('C Report Grouper'!$B$10:$B$49,'WW Spending Actual'!$B31,'C Report Grouper'!H$10:H$49)+SUMIF('Total Adjustments'!$B$14:$B$53,'WW Spending Actual'!$B31,'Total Adjustments'!G$14:G$53)</f>
        <v>286847458</v>
      </c>
      <c r="H31" s="105">
        <f>SUMIF('C Report Grouper'!$B$10:$B$49,'WW Spending Actual'!$B31,'C Report Grouper'!I$10:I$49)+SUMIF('Total Adjustments'!$B$14:$B$53,'WW Spending Actual'!$B31,'Total Adjustments'!H$14:H$53)</f>
        <v>355702278</v>
      </c>
      <c r="I31" s="104">
        <f>SUMIF('C Report Grouper'!$B$10:$B$49,'WW Spending Actual'!$B31,'C Report Grouper'!J$10:J$49)+SUMIF('Total Adjustments'!$B$14:$B$53,'WW Spending Actual'!$B31,'Total Adjustments'!I$14:I$53)</f>
        <v>0</v>
      </c>
      <c r="J31" s="104">
        <f>SUMIF('C Report Grouper'!$B$10:$B$49,'WW Spending Actual'!$B31,'C Report Grouper'!K$10:K$49)+SUMIF('Total Adjustments'!$B$14:$B$53,'WW Spending Actual'!$B31,'Total Adjustments'!J$14:J$53)</f>
        <v>0</v>
      </c>
      <c r="K31" s="104">
        <f>SUMIF('C Report Grouper'!$B$10:$B$49,'WW Spending Actual'!$B31,'C Report Grouper'!L$10:L$49)+SUMIF('Total Adjustments'!$B$14:$B$53,'WW Spending Actual'!$B31,'Total Adjustments'!K$14:K$53)</f>
        <v>0</v>
      </c>
      <c r="L31" s="104">
        <f>SUMIF('C Report Grouper'!$B$10:$B$49,'WW Spending Actual'!$B31,'C Report Grouper'!M$10:M$49)+SUMIF('Total Adjustments'!$B$14:$B$53,'WW Spending Actual'!$B31,'Total Adjustments'!L$14:L$53)</f>
        <v>0</v>
      </c>
      <c r="M31" s="104">
        <f>SUMIF('C Report Grouper'!$B$10:$B$49,'WW Spending Actual'!$B31,'C Report Grouper'!N$10:N$49)+SUMIF('Total Adjustments'!$B$14:$B$53,'WW Spending Actual'!$B31,'Total Adjustments'!M$14:M$53)</f>
        <v>0</v>
      </c>
      <c r="N31" s="104">
        <f>SUMIF('C Report Grouper'!$B$10:$B$49,'WW Spending Actual'!$B31,'C Report Grouper'!O$10:O$49)+SUMIF('Total Adjustments'!$B$14:$B$53,'WW Spending Actual'!$B31,'Total Adjustments'!N$14:N$53)</f>
        <v>0</v>
      </c>
      <c r="O31" s="104">
        <f>SUMIF('C Report Grouper'!$B$10:$B$49,'WW Spending Actual'!$B31,'C Report Grouper'!P$10:P$49)+SUMIF('Total Adjustments'!$B$14:$B$53,'WW Spending Actual'!$B31,'Total Adjustments'!O$14:O$53)</f>
        <v>0</v>
      </c>
      <c r="P31" s="104">
        <f>SUMIF('C Report Grouper'!$B$10:$B$49,'WW Spending Actual'!$B31,'C Report Grouper'!Q$10:Q$49)+SUMIF('Total Adjustments'!$B$14:$B$53,'WW Spending Actual'!$B31,'Total Adjustments'!P$14:P$53)</f>
        <v>0</v>
      </c>
      <c r="Q31" s="104">
        <f>SUMIF('C Report Grouper'!$B$10:$B$49,'WW Spending Actual'!$B31,'C Report Grouper'!R$10:R$49)+SUMIF('Total Adjustments'!$B$14:$B$53,'WW Spending Actual'!$B31,'Total Adjustments'!Q$14:Q$53)</f>
        <v>0</v>
      </c>
      <c r="R31" s="104">
        <f>SUMIF('C Report Grouper'!$B$10:$B$49,'WW Spending Actual'!$B31,'C Report Grouper'!S$10:S$49)+SUMIF('Total Adjustments'!$B$14:$B$53,'WW Spending Actual'!$B31,'Total Adjustments'!R$14:R$53)</f>
        <v>0</v>
      </c>
      <c r="S31" s="104">
        <f>SUMIF('C Report Grouper'!$B$10:$B$49,'WW Spending Actual'!$B31,'C Report Grouper'!T$10:T$49)+SUMIF('Total Adjustments'!$B$14:$B$53,'WW Spending Actual'!$B31,'Total Adjustments'!S$14:S$53)</f>
        <v>0</v>
      </c>
      <c r="T31" s="104">
        <f>SUMIF('C Report Grouper'!$B$10:$B$49,'WW Spending Actual'!$B31,'C Report Grouper'!U$10:U$49)+SUMIF('Total Adjustments'!$B$14:$B$53,'WW Spending Actual'!$B31,'Total Adjustments'!T$14:T$53)</f>
        <v>0</v>
      </c>
      <c r="U31" s="104">
        <f>SUMIF('C Report Grouper'!$B$10:$B$49,'WW Spending Actual'!$B31,'C Report Grouper'!V$10:V$49)+SUMIF('Total Adjustments'!$B$14:$B$53,'WW Spending Actual'!$B31,'Total Adjustments'!U$14:U$53)</f>
        <v>0</v>
      </c>
      <c r="V31" s="104">
        <f>SUMIF('C Report Grouper'!$B$10:$B$49,'WW Spending Actual'!$B31,'C Report Grouper'!W$10:W$49)+SUMIF('Total Adjustments'!$B$14:$B$53,'WW Spending Actual'!$B31,'Total Adjustments'!V$14:V$53)</f>
        <v>0</v>
      </c>
      <c r="W31" s="104">
        <f>SUMIF('C Report Grouper'!$B$10:$B$49,'WW Spending Actual'!$B31,'C Report Grouper'!X$10:X$49)+SUMIF('Total Adjustments'!$B$14:$B$53,'WW Spending Actual'!$B31,'Total Adjustments'!W$14:W$53)</f>
        <v>0</v>
      </c>
      <c r="X31" s="104">
        <f>SUMIF('C Report Grouper'!$B$10:$B$49,'WW Spending Actual'!$B31,'C Report Grouper'!Y$10:Y$49)+SUMIF('Total Adjustments'!$B$14:$B$53,'WW Spending Actual'!$B31,'Total Adjustments'!X$14:X$53)</f>
        <v>0</v>
      </c>
      <c r="Y31" s="104">
        <f>SUMIF('C Report Grouper'!$B$10:$B$49,'WW Spending Actual'!$B31,'C Report Grouper'!Z$10:Z$49)+SUMIF('Total Adjustments'!$B$14:$B$53,'WW Spending Actual'!$B31,'Total Adjustments'!Y$14:Y$53)</f>
        <v>0</v>
      </c>
      <c r="Z31" s="104">
        <f>SUMIF('C Report Grouper'!$B$10:$B$49,'WW Spending Actual'!$B31,'C Report Grouper'!AA$10:AA$49)+SUMIF('Total Adjustments'!$B$14:$B$53,'WW Spending Actual'!$B31,'Total Adjustments'!Z$14:Z$53)</f>
        <v>0</v>
      </c>
      <c r="AA31" s="104">
        <f>SUMIF('C Report Grouper'!$B$10:$B$49,'WW Spending Actual'!$B31,'C Report Grouper'!AB$10:AB$49)+SUMIF('Total Adjustments'!$B$14:$B$53,'WW Spending Actual'!$B31,'Total Adjustments'!AA$14:AA$53)</f>
        <v>0</v>
      </c>
      <c r="AB31" s="104">
        <f>SUMIF('C Report Grouper'!$B$10:$B$49,'WW Spending Actual'!$B31,'C Report Grouper'!AC$10:AC$49)+SUMIF('Total Adjustments'!$B$14:$B$53,'WW Spending Actual'!$B31,'Total Adjustments'!AB$14:AB$53)</f>
        <v>0</v>
      </c>
      <c r="AC31" s="104">
        <f>SUMIF('C Report Grouper'!$B$10:$B$49,'WW Spending Actual'!$B31,'C Report Grouper'!AD$10:AD$49)+SUMIF('Total Adjustments'!$B$14:$B$53,'WW Spending Actual'!$B31,'Total Adjustments'!AC$14:AC$53)</f>
        <v>0</v>
      </c>
      <c r="AD31" s="104">
        <f>SUMIF('C Report Grouper'!$B$10:$B$49,'WW Spending Actual'!$B31,'C Report Grouper'!AE$10:AE$49)+SUMIF('Total Adjustments'!$B$14:$B$53,'WW Spending Actual'!$B31,'Total Adjustments'!AD$14:AD$53)</f>
        <v>0</v>
      </c>
      <c r="AE31" s="104">
        <f>SUMIF('C Report Grouper'!$B$10:$B$49,'WW Spending Actual'!$B31,'C Report Grouper'!AF$10:AF$49)+SUMIF('Total Adjustments'!$B$14:$B$53,'WW Spending Actual'!$B31,'Total Adjustments'!AE$14:AE$53)</f>
        <v>0</v>
      </c>
      <c r="AF31" s="104">
        <f>SUMIF('C Report Grouper'!$B$10:$B$49,'WW Spending Actual'!$B31,'C Report Grouper'!AG$10:AG$49)+SUMIF('Total Adjustments'!$B$14:$B$53,'WW Spending Actual'!$B31,'Total Adjustments'!AF$14:AF$53)</f>
        <v>0</v>
      </c>
      <c r="AG31" s="105">
        <f>SUMIF('C Report Grouper'!$B$10:$B$49,'WW Spending Actual'!$B31,'C Report Grouper'!AH$10:AH$49)+SUMIF('Total Adjustments'!$B$14:$B$53,'WW Spending Actual'!$B31,'Total Adjustments'!AG$14:AG$53)</f>
        <v>0</v>
      </c>
    </row>
    <row r="32" spans="2:33" hidden="1" x14ac:dyDescent="0.2">
      <c r="B32" s="33" t="str">
        <f>IFERROR(VLOOKUP(C32,'MEG Def'!$A$42:$B$45,2),"")</f>
        <v/>
      </c>
      <c r="C32" s="58"/>
      <c r="D32" s="103">
        <f>SUMIF('C Report Grouper'!$B$10:$B$49,'WW Spending Actual'!$B32,'C Report Grouper'!E$10:E$49)+SUMIF('Total Adjustments'!$B$14:$B$53,'WW Spending Actual'!$B32,'Total Adjustments'!D$14:D$53)</f>
        <v>0</v>
      </c>
      <c r="E32" s="418">
        <f>SUMIF('C Report Grouper'!$B$10:$B$49,'WW Spending Actual'!$B32,'C Report Grouper'!F$10:F$49)+SUMIF('Total Adjustments'!$B$14:$B$53,'WW Spending Actual'!$B32,'Total Adjustments'!E$14:E$53)</f>
        <v>0</v>
      </c>
      <c r="F32" s="418">
        <f>SUMIF('C Report Grouper'!$B$10:$B$49,'WW Spending Actual'!$B32,'C Report Grouper'!G$10:G$49)+SUMIF('Total Adjustments'!$B$14:$B$53,'WW Spending Actual'!$B32,'Total Adjustments'!F$14:F$53)</f>
        <v>0</v>
      </c>
      <c r="G32" s="418">
        <f>SUMIF('C Report Grouper'!$B$10:$B$49,'WW Spending Actual'!$B32,'C Report Grouper'!H$10:H$49)+SUMIF('Total Adjustments'!$B$14:$B$53,'WW Spending Actual'!$B32,'Total Adjustments'!G$14:G$53)</f>
        <v>0</v>
      </c>
      <c r="H32" s="105">
        <f>SUMIF('C Report Grouper'!$B$10:$B$49,'WW Spending Actual'!$B32,'C Report Grouper'!I$10:I$49)+SUMIF('Total Adjustments'!$B$14:$B$53,'WW Spending Actual'!$B32,'Total Adjustments'!H$14:H$53)</f>
        <v>0</v>
      </c>
      <c r="I32" s="104">
        <f>SUMIF('C Report Grouper'!$B$10:$B$49,'WW Spending Actual'!$B32,'C Report Grouper'!J$10:J$49)+SUMIF('Total Adjustments'!$B$14:$B$53,'WW Spending Actual'!$B32,'Total Adjustments'!I$14:I$53)</f>
        <v>0</v>
      </c>
      <c r="J32" s="104">
        <f>SUMIF('C Report Grouper'!$B$10:$B$49,'WW Spending Actual'!$B32,'C Report Grouper'!K$10:K$49)+SUMIF('Total Adjustments'!$B$14:$B$53,'WW Spending Actual'!$B32,'Total Adjustments'!J$14:J$53)</f>
        <v>0</v>
      </c>
      <c r="K32" s="104">
        <f>SUMIF('C Report Grouper'!$B$10:$B$49,'WW Spending Actual'!$B32,'C Report Grouper'!L$10:L$49)+SUMIF('Total Adjustments'!$B$14:$B$53,'WW Spending Actual'!$B32,'Total Adjustments'!K$14:K$53)</f>
        <v>0</v>
      </c>
      <c r="L32" s="104">
        <f>SUMIF('C Report Grouper'!$B$10:$B$49,'WW Spending Actual'!$B32,'C Report Grouper'!M$10:M$49)+SUMIF('Total Adjustments'!$B$14:$B$53,'WW Spending Actual'!$B32,'Total Adjustments'!L$14:L$53)</f>
        <v>0</v>
      </c>
      <c r="M32" s="104">
        <f>SUMIF('C Report Grouper'!$B$10:$B$49,'WW Spending Actual'!$B32,'C Report Grouper'!N$10:N$49)+SUMIF('Total Adjustments'!$B$14:$B$53,'WW Spending Actual'!$B32,'Total Adjustments'!M$14:M$53)</f>
        <v>0</v>
      </c>
      <c r="N32" s="104">
        <f>SUMIF('C Report Grouper'!$B$10:$B$49,'WW Spending Actual'!$B32,'C Report Grouper'!O$10:O$49)+SUMIF('Total Adjustments'!$B$14:$B$53,'WW Spending Actual'!$B32,'Total Adjustments'!N$14:N$53)</f>
        <v>0</v>
      </c>
      <c r="O32" s="104">
        <f>SUMIF('C Report Grouper'!$B$10:$B$49,'WW Spending Actual'!$B32,'C Report Grouper'!P$10:P$49)+SUMIF('Total Adjustments'!$B$14:$B$53,'WW Spending Actual'!$B32,'Total Adjustments'!O$14:O$53)</f>
        <v>0</v>
      </c>
      <c r="P32" s="104">
        <f>SUMIF('C Report Grouper'!$B$10:$B$49,'WW Spending Actual'!$B32,'C Report Grouper'!Q$10:Q$49)+SUMIF('Total Adjustments'!$B$14:$B$53,'WW Spending Actual'!$B32,'Total Adjustments'!P$14:P$53)</f>
        <v>0</v>
      </c>
      <c r="Q32" s="104">
        <f>SUMIF('C Report Grouper'!$B$10:$B$49,'WW Spending Actual'!$B32,'C Report Grouper'!R$10:R$49)+SUMIF('Total Adjustments'!$B$14:$B$53,'WW Spending Actual'!$B32,'Total Adjustments'!Q$14:Q$53)</f>
        <v>0</v>
      </c>
      <c r="R32" s="104">
        <f>SUMIF('C Report Grouper'!$B$10:$B$49,'WW Spending Actual'!$B32,'C Report Grouper'!S$10:S$49)+SUMIF('Total Adjustments'!$B$14:$B$53,'WW Spending Actual'!$B32,'Total Adjustments'!R$14:R$53)</f>
        <v>0</v>
      </c>
      <c r="S32" s="104">
        <f>SUMIF('C Report Grouper'!$B$10:$B$49,'WW Spending Actual'!$B32,'C Report Grouper'!T$10:T$49)+SUMIF('Total Adjustments'!$B$14:$B$53,'WW Spending Actual'!$B32,'Total Adjustments'!S$14:S$53)</f>
        <v>0</v>
      </c>
      <c r="T32" s="104">
        <f>SUMIF('C Report Grouper'!$B$10:$B$49,'WW Spending Actual'!$B32,'C Report Grouper'!U$10:U$49)+SUMIF('Total Adjustments'!$B$14:$B$53,'WW Spending Actual'!$B32,'Total Adjustments'!T$14:T$53)</f>
        <v>0</v>
      </c>
      <c r="U32" s="104">
        <f>SUMIF('C Report Grouper'!$B$10:$B$49,'WW Spending Actual'!$B32,'C Report Grouper'!V$10:V$49)+SUMIF('Total Adjustments'!$B$14:$B$53,'WW Spending Actual'!$B32,'Total Adjustments'!U$14:U$53)</f>
        <v>0</v>
      </c>
      <c r="V32" s="104">
        <f>SUMIF('C Report Grouper'!$B$10:$B$49,'WW Spending Actual'!$B32,'C Report Grouper'!W$10:W$49)+SUMIF('Total Adjustments'!$B$14:$B$53,'WW Spending Actual'!$B32,'Total Adjustments'!V$14:V$53)</f>
        <v>0</v>
      </c>
      <c r="W32" s="104">
        <f>SUMIF('C Report Grouper'!$B$10:$B$49,'WW Spending Actual'!$B32,'C Report Grouper'!X$10:X$49)+SUMIF('Total Adjustments'!$B$14:$B$53,'WW Spending Actual'!$B32,'Total Adjustments'!W$14:W$53)</f>
        <v>0</v>
      </c>
      <c r="X32" s="104">
        <f>SUMIF('C Report Grouper'!$B$10:$B$49,'WW Spending Actual'!$B32,'C Report Grouper'!Y$10:Y$49)+SUMIF('Total Adjustments'!$B$14:$B$53,'WW Spending Actual'!$B32,'Total Adjustments'!X$14:X$53)</f>
        <v>0</v>
      </c>
      <c r="Y32" s="104">
        <f>SUMIF('C Report Grouper'!$B$10:$B$49,'WW Spending Actual'!$B32,'C Report Grouper'!Z$10:Z$49)+SUMIF('Total Adjustments'!$B$14:$B$53,'WW Spending Actual'!$B32,'Total Adjustments'!Y$14:Y$53)</f>
        <v>0</v>
      </c>
      <c r="Z32" s="104">
        <f>SUMIF('C Report Grouper'!$B$10:$B$49,'WW Spending Actual'!$B32,'C Report Grouper'!AA$10:AA$49)+SUMIF('Total Adjustments'!$B$14:$B$53,'WW Spending Actual'!$B32,'Total Adjustments'!Z$14:Z$53)</f>
        <v>0</v>
      </c>
      <c r="AA32" s="104">
        <f>SUMIF('C Report Grouper'!$B$10:$B$49,'WW Spending Actual'!$B32,'C Report Grouper'!AB$10:AB$49)+SUMIF('Total Adjustments'!$B$14:$B$53,'WW Spending Actual'!$B32,'Total Adjustments'!AA$14:AA$53)</f>
        <v>0</v>
      </c>
      <c r="AB32" s="104">
        <f>SUMIF('C Report Grouper'!$B$10:$B$49,'WW Spending Actual'!$B32,'C Report Grouper'!AC$10:AC$49)+SUMIF('Total Adjustments'!$B$14:$B$53,'WW Spending Actual'!$B32,'Total Adjustments'!AB$14:AB$53)</f>
        <v>0</v>
      </c>
      <c r="AC32" s="104">
        <f>SUMIF('C Report Grouper'!$B$10:$B$49,'WW Spending Actual'!$B32,'C Report Grouper'!AD$10:AD$49)+SUMIF('Total Adjustments'!$B$14:$B$53,'WW Spending Actual'!$B32,'Total Adjustments'!AC$14:AC$53)</f>
        <v>0</v>
      </c>
      <c r="AD32" s="104">
        <f>SUMIF('C Report Grouper'!$B$10:$B$49,'WW Spending Actual'!$B32,'C Report Grouper'!AE$10:AE$49)+SUMIF('Total Adjustments'!$B$14:$B$53,'WW Spending Actual'!$B32,'Total Adjustments'!AD$14:AD$53)</f>
        <v>0</v>
      </c>
      <c r="AE32" s="104">
        <f>SUMIF('C Report Grouper'!$B$10:$B$49,'WW Spending Actual'!$B32,'C Report Grouper'!AF$10:AF$49)+SUMIF('Total Adjustments'!$B$14:$B$53,'WW Spending Actual'!$B32,'Total Adjustments'!AE$14:AE$53)</f>
        <v>0</v>
      </c>
      <c r="AF32" s="104">
        <f>SUMIF('C Report Grouper'!$B$10:$B$49,'WW Spending Actual'!$B32,'C Report Grouper'!AG$10:AG$49)+SUMIF('Total Adjustments'!$B$14:$B$53,'WW Spending Actual'!$B32,'Total Adjustments'!AF$14:AF$53)</f>
        <v>0</v>
      </c>
      <c r="AG32" s="105">
        <f>SUMIF('C Report Grouper'!$B$10:$B$49,'WW Spending Actual'!$B32,'C Report Grouper'!AH$10:AH$49)+SUMIF('Total Adjustments'!$B$14:$B$53,'WW Spending Actual'!$B32,'Total Adjustments'!AG$14:AG$53)</f>
        <v>0</v>
      </c>
    </row>
    <row r="33" spans="2:33" hidden="1" x14ac:dyDescent="0.2">
      <c r="B33" s="33" t="str">
        <f>IFERROR(VLOOKUP(C33,'MEG Def'!$A$42:$B$45,2),"")</f>
        <v/>
      </c>
      <c r="C33" s="58"/>
      <c r="D33" s="103">
        <f>SUMIF('C Report Grouper'!$B$10:$B$49,'WW Spending Actual'!$B33,'C Report Grouper'!E$10:E$49)+SUMIF('Total Adjustments'!$B$14:$B$53,'WW Spending Actual'!$B33,'Total Adjustments'!D$14:D$53)</f>
        <v>0</v>
      </c>
      <c r="E33" s="418">
        <f>SUMIF('C Report Grouper'!$B$10:$B$49,'WW Spending Actual'!$B33,'C Report Grouper'!F$10:F$49)+SUMIF('Total Adjustments'!$B$14:$B$53,'WW Spending Actual'!$B33,'Total Adjustments'!E$14:E$53)</f>
        <v>0</v>
      </c>
      <c r="F33" s="418">
        <f>SUMIF('C Report Grouper'!$B$10:$B$49,'WW Spending Actual'!$B33,'C Report Grouper'!G$10:G$49)+SUMIF('Total Adjustments'!$B$14:$B$53,'WW Spending Actual'!$B33,'Total Adjustments'!F$14:F$53)</f>
        <v>0</v>
      </c>
      <c r="G33" s="418">
        <f>SUMIF('C Report Grouper'!$B$10:$B$49,'WW Spending Actual'!$B33,'C Report Grouper'!H$10:H$49)+SUMIF('Total Adjustments'!$B$14:$B$53,'WW Spending Actual'!$B33,'Total Adjustments'!G$14:G$53)</f>
        <v>0</v>
      </c>
      <c r="H33" s="105">
        <f>SUMIF('C Report Grouper'!$B$10:$B$49,'WW Spending Actual'!$B33,'C Report Grouper'!I$10:I$49)+SUMIF('Total Adjustments'!$B$14:$B$53,'WW Spending Actual'!$B33,'Total Adjustments'!H$14:H$53)</f>
        <v>0</v>
      </c>
      <c r="I33" s="104">
        <f>SUMIF('C Report Grouper'!$B$10:$B$49,'WW Spending Actual'!$B33,'C Report Grouper'!J$10:J$49)+SUMIF('Total Adjustments'!$B$14:$B$53,'WW Spending Actual'!$B33,'Total Adjustments'!I$14:I$53)</f>
        <v>0</v>
      </c>
      <c r="J33" s="104">
        <f>SUMIF('C Report Grouper'!$B$10:$B$49,'WW Spending Actual'!$B33,'C Report Grouper'!K$10:K$49)+SUMIF('Total Adjustments'!$B$14:$B$53,'WW Spending Actual'!$B33,'Total Adjustments'!J$14:J$53)</f>
        <v>0</v>
      </c>
      <c r="K33" s="104">
        <f>SUMIF('C Report Grouper'!$B$10:$B$49,'WW Spending Actual'!$B33,'C Report Grouper'!L$10:L$49)+SUMIF('Total Adjustments'!$B$14:$B$53,'WW Spending Actual'!$B33,'Total Adjustments'!K$14:K$53)</f>
        <v>0</v>
      </c>
      <c r="L33" s="104">
        <f>SUMIF('C Report Grouper'!$B$10:$B$49,'WW Spending Actual'!$B33,'C Report Grouper'!M$10:M$49)+SUMIF('Total Adjustments'!$B$14:$B$53,'WW Spending Actual'!$B33,'Total Adjustments'!L$14:L$53)</f>
        <v>0</v>
      </c>
      <c r="M33" s="104">
        <f>SUMIF('C Report Grouper'!$B$10:$B$49,'WW Spending Actual'!$B33,'C Report Grouper'!N$10:N$49)+SUMIF('Total Adjustments'!$B$14:$B$53,'WW Spending Actual'!$B33,'Total Adjustments'!M$14:M$53)</f>
        <v>0</v>
      </c>
      <c r="N33" s="104">
        <f>SUMIF('C Report Grouper'!$B$10:$B$49,'WW Spending Actual'!$B33,'C Report Grouper'!O$10:O$49)+SUMIF('Total Adjustments'!$B$14:$B$53,'WW Spending Actual'!$B33,'Total Adjustments'!N$14:N$53)</f>
        <v>0</v>
      </c>
      <c r="O33" s="104">
        <f>SUMIF('C Report Grouper'!$B$10:$B$49,'WW Spending Actual'!$B33,'C Report Grouper'!P$10:P$49)+SUMIF('Total Adjustments'!$B$14:$B$53,'WW Spending Actual'!$B33,'Total Adjustments'!O$14:O$53)</f>
        <v>0</v>
      </c>
      <c r="P33" s="104">
        <f>SUMIF('C Report Grouper'!$B$10:$B$49,'WW Spending Actual'!$B33,'C Report Grouper'!Q$10:Q$49)+SUMIF('Total Adjustments'!$B$14:$B$53,'WW Spending Actual'!$B33,'Total Adjustments'!P$14:P$53)</f>
        <v>0</v>
      </c>
      <c r="Q33" s="104">
        <f>SUMIF('C Report Grouper'!$B$10:$B$49,'WW Spending Actual'!$B33,'C Report Grouper'!R$10:R$49)+SUMIF('Total Adjustments'!$B$14:$B$53,'WW Spending Actual'!$B33,'Total Adjustments'!Q$14:Q$53)</f>
        <v>0</v>
      </c>
      <c r="R33" s="104">
        <f>SUMIF('C Report Grouper'!$B$10:$B$49,'WW Spending Actual'!$B33,'C Report Grouper'!S$10:S$49)+SUMIF('Total Adjustments'!$B$14:$B$53,'WW Spending Actual'!$B33,'Total Adjustments'!R$14:R$53)</f>
        <v>0</v>
      </c>
      <c r="S33" s="104">
        <f>SUMIF('C Report Grouper'!$B$10:$B$49,'WW Spending Actual'!$B33,'C Report Grouper'!T$10:T$49)+SUMIF('Total Adjustments'!$B$14:$B$53,'WW Spending Actual'!$B33,'Total Adjustments'!S$14:S$53)</f>
        <v>0</v>
      </c>
      <c r="T33" s="104">
        <f>SUMIF('C Report Grouper'!$B$10:$B$49,'WW Spending Actual'!$B33,'C Report Grouper'!U$10:U$49)+SUMIF('Total Adjustments'!$B$14:$B$53,'WW Spending Actual'!$B33,'Total Adjustments'!T$14:T$53)</f>
        <v>0</v>
      </c>
      <c r="U33" s="104">
        <f>SUMIF('C Report Grouper'!$B$10:$B$49,'WW Spending Actual'!$B33,'C Report Grouper'!V$10:V$49)+SUMIF('Total Adjustments'!$B$14:$B$53,'WW Spending Actual'!$B33,'Total Adjustments'!U$14:U$53)</f>
        <v>0</v>
      </c>
      <c r="V33" s="104">
        <f>SUMIF('C Report Grouper'!$B$10:$B$49,'WW Spending Actual'!$B33,'C Report Grouper'!W$10:W$49)+SUMIF('Total Adjustments'!$B$14:$B$53,'WW Spending Actual'!$B33,'Total Adjustments'!V$14:V$53)</f>
        <v>0</v>
      </c>
      <c r="W33" s="104">
        <f>SUMIF('C Report Grouper'!$B$10:$B$49,'WW Spending Actual'!$B33,'C Report Grouper'!X$10:X$49)+SUMIF('Total Adjustments'!$B$14:$B$53,'WW Spending Actual'!$B33,'Total Adjustments'!W$14:W$53)</f>
        <v>0</v>
      </c>
      <c r="X33" s="104">
        <f>SUMIF('C Report Grouper'!$B$10:$B$49,'WW Spending Actual'!$B33,'C Report Grouper'!Y$10:Y$49)+SUMIF('Total Adjustments'!$B$14:$B$53,'WW Spending Actual'!$B33,'Total Adjustments'!X$14:X$53)</f>
        <v>0</v>
      </c>
      <c r="Y33" s="104">
        <f>SUMIF('C Report Grouper'!$B$10:$B$49,'WW Spending Actual'!$B33,'C Report Grouper'!Z$10:Z$49)+SUMIF('Total Adjustments'!$B$14:$B$53,'WW Spending Actual'!$B33,'Total Adjustments'!Y$14:Y$53)</f>
        <v>0</v>
      </c>
      <c r="Z33" s="104">
        <f>SUMIF('C Report Grouper'!$B$10:$B$49,'WW Spending Actual'!$B33,'C Report Grouper'!AA$10:AA$49)+SUMIF('Total Adjustments'!$B$14:$B$53,'WW Spending Actual'!$B33,'Total Adjustments'!Z$14:Z$53)</f>
        <v>0</v>
      </c>
      <c r="AA33" s="104">
        <f>SUMIF('C Report Grouper'!$B$10:$B$49,'WW Spending Actual'!$B33,'C Report Grouper'!AB$10:AB$49)+SUMIF('Total Adjustments'!$B$14:$B$53,'WW Spending Actual'!$B33,'Total Adjustments'!AA$14:AA$53)</f>
        <v>0</v>
      </c>
      <c r="AB33" s="104">
        <f>SUMIF('C Report Grouper'!$B$10:$B$49,'WW Spending Actual'!$B33,'C Report Grouper'!AC$10:AC$49)+SUMIF('Total Adjustments'!$B$14:$B$53,'WW Spending Actual'!$B33,'Total Adjustments'!AB$14:AB$53)</f>
        <v>0</v>
      </c>
      <c r="AC33" s="104">
        <f>SUMIF('C Report Grouper'!$B$10:$B$49,'WW Spending Actual'!$B33,'C Report Grouper'!AD$10:AD$49)+SUMIF('Total Adjustments'!$B$14:$B$53,'WW Spending Actual'!$B33,'Total Adjustments'!AC$14:AC$53)</f>
        <v>0</v>
      </c>
      <c r="AD33" s="104">
        <f>SUMIF('C Report Grouper'!$B$10:$B$49,'WW Spending Actual'!$B33,'C Report Grouper'!AE$10:AE$49)+SUMIF('Total Adjustments'!$B$14:$B$53,'WW Spending Actual'!$B33,'Total Adjustments'!AD$14:AD$53)</f>
        <v>0</v>
      </c>
      <c r="AE33" s="104">
        <f>SUMIF('C Report Grouper'!$B$10:$B$49,'WW Spending Actual'!$B33,'C Report Grouper'!AF$10:AF$49)+SUMIF('Total Adjustments'!$B$14:$B$53,'WW Spending Actual'!$B33,'Total Adjustments'!AE$14:AE$53)</f>
        <v>0</v>
      </c>
      <c r="AF33" s="104">
        <f>SUMIF('C Report Grouper'!$B$10:$B$49,'WW Spending Actual'!$B33,'C Report Grouper'!AG$10:AG$49)+SUMIF('Total Adjustments'!$B$14:$B$53,'WW Spending Actual'!$B33,'Total Adjustments'!AF$14:AF$53)</f>
        <v>0</v>
      </c>
      <c r="AG33" s="105">
        <f>SUMIF('C Report Grouper'!$B$10:$B$49,'WW Spending Actual'!$B33,'C Report Grouper'!AH$10:AH$49)+SUMIF('Total Adjustments'!$B$14:$B$53,'WW Spending Actual'!$B33,'Total Adjustments'!AG$14:AG$53)</f>
        <v>0</v>
      </c>
    </row>
    <row r="34" spans="2:33" hidden="1" x14ac:dyDescent="0.2">
      <c r="B34" s="68"/>
      <c r="C34" s="58"/>
      <c r="D34" s="103"/>
      <c r="E34" s="418"/>
      <c r="F34" s="418"/>
      <c r="G34" s="418"/>
      <c r="H34" s="105"/>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5"/>
    </row>
    <row r="35" spans="2:33" hidden="1" x14ac:dyDescent="0.2">
      <c r="B35" s="61" t="s">
        <v>42</v>
      </c>
      <c r="C35" s="58"/>
      <c r="D35" s="103"/>
      <c r="E35" s="418"/>
      <c r="F35" s="418"/>
      <c r="G35" s="418"/>
      <c r="H35" s="105"/>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5"/>
    </row>
    <row r="36" spans="2:33" hidden="1" x14ac:dyDescent="0.2">
      <c r="B36" s="33" t="str">
        <f>IFERROR(VLOOKUP(C36,'MEG Def'!$A$47:$B$50,2),"")</f>
        <v/>
      </c>
      <c r="C36" s="58"/>
      <c r="D36" s="103">
        <f>SUMIF('C Report Grouper'!$B$10:$B$49,'WW Spending Actual'!$B36,'C Report Grouper'!E$10:E$49)+SUMIF('Total Adjustments'!$B$14:$B$53,'WW Spending Actual'!$B36,'Total Adjustments'!D$14:D$53)</f>
        <v>0</v>
      </c>
      <c r="E36" s="418">
        <f>SUMIF('C Report Grouper'!$B$10:$B$49,'WW Spending Actual'!$B36,'C Report Grouper'!F$10:F$49)+SUMIF('Total Adjustments'!$B$14:$B$53,'WW Spending Actual'!$B36,'Total Adjustments'!E$14:E$53)</f>
        <v>0</v>
      </c>
      <c r="F36" s="418">
        <f>SUMIF('C Report Grouper'!$B$10:$B$49,'WW Spending Actual'!$B36,'C Report Grouper'!G$10:G$49)+SUMIF('Total Adjustments'!$B$14:$B$53,'WW Spending Actual'!$B36,'Total Adjustments'!F$14:F$53)</f>
        <v>0</v>
      </c>
      <c r="G36" s="418">
        <f>SUMIF('C Report Grouper'!$B$10:$B$49,'WW Spending Actual'!$B36,'C Report Grouper'!H$10:H$49)+SUMIF('Total Adjustments'!$B$14:$B$53,'WW Spending Actual'!$B36,'Total Adjustments'!G$14:G$53)</f>
        <v>0</v>
      </c>
      <c r="H36" s="105">
        <f>SUMIF('C Report Grouper'!$B$10:$B$49,'WW Spending Actual'!$B36,'C Report Grouper'!I$10:I$49)+SUMIF('Total Adjustments'!$B$14:$B$53,'WW Spending Actual'!$B36,'Total Adjustments'!H$14:H$53)</f>
        <v>0</v>
      </c>
      <c r="I36" s="104">
        <f>SUMIF('C Report Grouper'!$B$10:$B$49,'WW Spending Actual'!$B36,'C Report Grouper'!J$10:J$49)+SUMIF('Total Adjustments'!$B$14:$B$53,'WW Spending Actual'!$B36,'Total Adjustments'!I$14:I$53)</f>
        <v>0</v>
      </c>
      <c r="J36" s="104">
        <f>SUMIF('C Report Grouper'!$B$10:$B$49,'WW Spending Actual'!$B36,'C Report Grouper'!K$10:K$49)+SUMIF('Total Adjustments'!$B$14:$B$53,'WW Spending Actual'!$B36,'Total Adjustments'!J$14:J$53)</f>
        <v>0</v>
      </c>
      <c r="K36" s="104">
        <f>SUMIF('C Report Grouper'!$B$10:$B$49,'WW Spending Actual'!$B36,'C Report Grouper'!L$10:L$49)+SUMIF('Total Adjustments'!$B$14:$B$53,'WW Spending Actual'!$B36,'Total Adjustments'!K$14:K$53)</f>
        <v>0</v>
      </c>
      <c r="L36" s="104">
        <f>SUMIF('C Report Grouper'!$B$10:$B$49,'WW Spending Actual'!$B36,'C Report Grouper'!M$10:M$49)+SUMIF('Total Adjustments'!$B$14:$B$53,'WW Spending Actual'!$B36,'Total Adjustments'!L$14:L$53)</f>
        <v>0</v>
      </c>
      <c r="M36" s="104">
        <f>SUMIF('C Report Grouper'!$B$10:$B$49,'WW Spending Actual'!$B36,'C Report Grouper'!N$10:N$49)+SUMIF('Total Adjustments'!$B$14:$B$53,'WW Spending Actual'!$B36,'Total Adjustments'!M$14:M$53)</f>
        <v>0</v>
      </c>
      <c r="N36" s="104">
        <f>SUMIF('C Report Grouper'!$B$10:$B$49,'WW Spending Actual'!$B36,'C Report Grouper'!O$10:O$49)+SUMIF('Total Adjustments'!$B$14:$B$53,'WW Spending Actual'!$B36,'Total Adjustments'!N$14:N$53)</f>
        <v>0</v>
      </c>
      <c r="O36" s="104">
        <f>SUMIF('C Report Grouper'!$B$10:$B$49,'WW Spending Actual'!$B36,'C Report Grouper'!P$10:P$49)+SUMIF('Total Adjustments'!$B$14:$B$53,'WW Spending Actual'!$B36,'Total Adjustments'!O$14:O$53)</f>
        <v>0</v>
      </c>
      <c r="P36" s="104">
        <f>SUMIF('C Report Grouper'!$B$10:$B$49,'WW Spending Actual'!$B36,'C Report Grouper'!Q$10:Q$49)+SUMIF('Total Adjustments'!$B$14:$B$53,'WW Spending Actual'!$B36,'Total Adjustments'!P$14:P$53)</f>
        <v>0</v>
      </c>
      <c r="Q36" s="104">
        <f>SUMIF('C Report Grouper'!$B$10:$B$49,'WW Spending Actual'!$B36,'C Report Grouper'!R$10:R$49)+SUMIF('Total Adjustments'!$B$14:$B$53,'WW Spending Actual'!$B36,'Total Adjustments'!Q$14:Q$53)</f>
        <v>0</v>
      </c>
      <c r="R36" s="104">
        <f>SUMIF('C Report Grouper'!$B$10:$B$49,'WW Spending Actual'!$B36,'C Report Grouper'!S$10:S$49)+SUMIF('Total Adjustments'!$B$14:$B$53,'WW Spending Actual'!$B36,'Total Adjustments'!R$14:R$53)</f>
        <v>0</v>
      </c>
      <c r="S36" s="104">
        <f>SUMIF('C Report Grouper'!$B$10:$B$49,'WW Spending Actual'!$B36,'C Report Grouper'!T$10:T$49)+SUMIF('Total Adjustments'!$B$14:$B$53,'WW Spending Actual'!$B36,'Total Adjustments'!S$14:S$53)</f>
        <v>0</v>
      </c>
      <c r="T36" s="104">
        <f>SUMIF('C Report Grouper'!$B$10:$B$49,'WW Spending Actual'!$B36,'C Report Grouper'!U$10:U$49)+SUMIF('Total Adjustments'!$B$14:$B$53,'WW Spending Actual'!$B36,'Total Adjustments'!T$14:T$53)</f>
        <v>0</v>
      </c>
      <c r="U36" s="104">
        <f>SUMIF('C Report Grouper'!$B$10:$B$49,'WW Spending Actual'!$B36,'C Report Grouper'!V$10:V$49)+SUMIF('Total Adjustments'!$B$14:$B$53,'WW Spending Actual'!$B36,'Total Adjustments'!U$14:U$53)</f>
        <v>0</v>
      </c>
      <c r="V36" s="104">
        <f>SUMIF('C Report Grouper'!$B$10:$B$49,'WW Spending Actual'!$B36,'C Report Grouper'!W$10:W$49)+SUMIF('Total Adjustments'!$B$14:$B$53,'WW Spending Actual'!$B36,'Total Adjustments'!V$14:V$53)</f>
        <v>0</v>
      </c>
      <c r="W36" s="104">
        <f>SUMIF('C Report Grouper'!$B$10:$B$49,'WW Spending Actual'!$B36,'C Report Grouper'!X$10:X$49)+SUMIF('Total Adjustments'!$B$14:$B$53,'WW Spending Actual'!$B36,'Total Adjustments'!W$14:W$53)</f>
        <v>0</v>
      </c>
      <c r="X36" s="104">
        <f>SUMIF('C Report Grouper'!$B$10:$B$49,'WW Spending Actual'!$B36,'C Report Grouper'!Y$10:Y$49)+SUMIF('Total Adjustments'!$B$14:$B$53,'WW Spending Actual'!$B36,'Total Adjustments'!X$14:X$53)</f>
        <v>0</v>
      </c>
      <c r="Y36" s="104">
        <f>SUMIF('C Report Grouper'!$B$10:$B$49,'WW Spending Actual'!$B36,'C Report Grouper'!Z$10:Z$49)+SUMIF('Total Adjustments'!$B$14:$B$53,'WW Spending Actual'!$B36,'Total Adjustments'!Y$14:Y$53)</f>
        <v>0</v>
      </c>
      <c r="Z36" s="104">
        <f>SUMIF('C Report Grouper'!$B$10:$B$49,'WW Spending Actual'!$B36,'C Report Grouper'!AA$10:AA$49)+SUMIF('Total Adjustments'!$B$14:$B$53,'WW Spending Actual'!$B36,'Total Adjustments'!Z$14:Z$53)</f>
        <v>0</v>
      </c>
      <c r="AA36" s="104">
        <f>SUMIF('C Report Grouper'!$B$10:$B$49,'WW Spending Actual'!$B36,'C Report Grouper'!AB$10:AB$49)+SUMIF('Total Adjustments'!$B$14:$B$53,'WW Spending Actual'!$B36,'Total Adjustments'!AA$14:AA$53)</f>
        <v>0</v>
      </c>
      <c r="AB36" s="104">
        <f>SUMIF('C Report Grouper'!$B$10:$B$49,'WW Spending Actual'!$B36,'C Report Grouper'!AC$10:AC$49)+SUMIF('Total Adjustments'!$B$14:$B$53,'WW Spending Actual'!$B36,'Total Adjustments'!AB$14:AB$53)</f>
        <v>0</v>
      </c>
      <c r="AC36" s="104">
        <f>SUMIF('C Report Grouper'!$B$10:$B$49,'WW Spending Actual'!$B36,'C Report Grouper'!AD$10:AD$49)+SUMIF('Total Adjustments'!$B$14:$B$53,'WW Spending Actual'!$B36,'Total Adjustments'!AC$14:AC$53)</f>
        <v>0</v>
      </c>
      <c r="AD36" s="104">
        <f>SUMIF('C Report Grouper'!$B$10:$B$49,'WW Spending Actual'!$B36,'C Report Grouper'!AE$10:AE$49)+SUMIF('Total Adjustments'!$B$14:$B$53,'WW Spending Actual'!$B36,'Total Adjustments'!AD$14:AD$53)</f>
        <v>0</v>
      </c>
      <c r="AE36" s="104">
        <f>SUMIF('C Report Grouper'!$B$10:$B$49,'WW Spending Actual'!$B36,'C Report Grouper'!AF$10:AF$49)+SUMIF('Total Adjustments'!$B$14:$B$53,'WW Spending Actual'!$B36,'Total Adjustments'!AE$14:AE$53)</f>
        <v>0</v>
      </c>
      <c r="AF36" s="104">
        <f>SUMIF('C Report Grouper'!$B$10:$B$49,'WW Spending Actual'!$B36,'C Report Grouper'!AG$10:AG$49)+SUMIF('Total Adjustments'!$B$14:$B$53,'WW Spending Actual'!$B36,'Total Adjustments'!AF$14:AF$53)</f>
        <v>0</v>
      </c>
      <c r="AG36" s="105">
        <f>SUMIF('C Report Grouper'!$B$10:$B$49,'WW Spending Actual'!$B36,'C Report Grouper'!AH$10:AH$49)+SUMIF('Total Adjustments'!$B$14:$B$53,'WW Spending Actual'!$B36,'Total Adjustments'!AG$14:AG$53)</f>
        <v>0</v>
      </c>
    </row>
    <row r="37" spans="2:33" hidden="1" x14ac:dyDescent="0.2">
      <c r="B37" s="33" t="str">
        <f>IFERROR(VLOOKUP(C37,'MEG Def'!$A$47:$B$50,2),"")</f>
        <v/>
      </c>
      <c r="C37" s="58"/>
      <c r="D37" s="103">
        <f>SUMIF('C Report Grouper'!$B$10:$B$49,'WW Spending Actual'!$B37,'C Report Grouper'!E$10:E$49)+SUMIF('Total Adjustments'!$B$14:$B$53,'WW Spending Actual'!$B37,'Total Adjustments'!D$14:D$53)</f>
        <v>0</v>
      </c>
      <c r="E37" s="418">
        <f>SUMIF('C Report Grouper'!$B$10:$B$49,'WW Spending Actual'!$B37,'C Report Grouper'!F$10:F$49)+SUMIF('Total Adjustments'!$B$14:$B$53,'WW Spending Actual'!$B37,'Total Adjustments'!E$14:E$53)</f>
        <v>0</v>
      </c>
      <c r="F37" s="418">
        <f>SUMIF('C Report Grouper'!$B$10:$B$49,'WW Spending Actual'!$B37,'C Report Grouper'!G$10:G$49)+SUMIF('Total Adjustments'!$B$14:$B$53,'WW Spending Actual'!$B37,'Total Adjustments'!F$14:F$53)</f>
        <v>0</v>
      </c>
      <c r="G37" s="418">
        <f>SUMIF('C Report Grouper'!$B$10:$B$49,'WW Spending Actual'!$B37,'C Report Grouper'!H$10:H$49)+SUMIF('Total Adjustments'!$B$14:$B$53,'WW Spending Actual'!$B37,'Total Adjustments'!G$14:G$53)</f>
        <v>0</v>
      </c>
      <c r="H37" s="105">
        <f>SUMIF('C Report Grouper'!$B$10:$B$49,'WW Spending Actual'!$B37,'C Report Grouper'!I$10:I$49)+SUMIF('Total Adjustments'!$B$14:$B$53,'WW Spending Actual'!$B37,'Total Adjustments'!H$14:H$53)</f>
        <v>0</v>
      </c>
      <c r="I37" s="104">
        <f>SUMIF('C Report Grouper'!$B$10:$B$49,'WW Spending Actual'!$B37,'C Report Grouper'!J$10:J$49)+SUMIF('Total Adjustments'!$B$14:$B$53,'WW Spending Actual'!$B37,'Total Adjustments'!I$14:I$53)</f>
        <v>0</v>
      </c>
      <c r="J37" s="104">
        <f>SUMIF('C Report Grouper'!$B$10:$B$49,'WW Spending Actual'!$B37,'C Report Grouper'!K$10:K$49)+SUMIF('Total Adjustments'!$B$14:$B$53,'WW Spending Actual'!$B37,'Total Adjustments'!J$14:J$53)</f>
        <v>0</v>
      </c>
      <c r="K37" s="104">
        <f>SUMIF('C Report Grouper'!$B$10:$B$49,'WW Spending Actual'!$B37,'C Report Grouper'!L$10:L$49)+SUMIF('Total Adjustments'!$B$14:$B$53,'WW Spending Actual'!$B37,'Total Adjustments'!K$14:K$53)</f>
        <v>0</v>
      </c>
      <c r="L37" s="104">
        <f>SUMIF('C Report Grouper'!$B$10:$B$49,'WW Spending Actual'!$B37,'C Report Grouper'!M$10:M$49)+SUMIF('Total Adjustments'!$B$14:$B$53,'WW Spending Actual'!$B37,'Total Adjustments'!L$14:L$53)</f>
        <v>0</v>
      </c>
      <c r="M37" s="104">
        <f>SUMIF('C Report Grouper'!$B$10:$B$49,'WW Spending Actual'!$B37,'C Report Grouper'!N$10:N$49)+SUMIF('Total Adjustments'!$B$14:$B$53,'WW Spending Actual'!$B37,'Total Adjustments'!M$14:M$53)</f>
        <v>0</v>
      </c>
      <c r="N37" s="104">
        <f>SUMIF('C Report Grouper'!$B$10:$B$49,'WW Spending Actual'!$B37,'C Report Grouper'!O$10:O$49)+SUMIF('Total Adjustments'!$B$14:$B$53,'WW Spending Actual'!$B37,'Total Adjustments'!N$14:N$53)</f>
        <v>0</v>
      </c>
      <c r="O37" s="104">
        <f>SUMIF('C Report Grouper'!$B$10:$B$49,'WW Spending Actual'!$B37,'C Report Grouper'!P$10:P$49)+SUMIF('Total Adjustments'!$B$14:$B$53,'WW Spending Actual'!$B37,'Total Adjustments'!O$14:O$53)</f>
        <v>0</v>
      </c>
      <c r="P37" s="104">
        <f>SUMIF('C Report Grouper'!$B$10:$B$49,'WW Spending Actual'!$B37,'C Report Grouper'!Q$10:Q$49)+SUMIF('Total Adjustments'!$B$14:$B$53,'WW Spending Actual'!$B37,'Total Adjustments'!P$14:P$53)</f>
        <v>0</v>
      </c>
      <c r="Q37" s="104">
        <f>SUMIF('C Report Grouper'!$B$10:$B$49,'WW Spending Actual'!$B37,'C Report Grouper'!R$10:R$49)+SUMIF('Total Adjustments'!$B$14:$B$53,'WW Spending Actual'!$B37,'Total Adjustments'!Q$14:Q$53)</f>
        <v>0</v>
      </c>
      <c r="R37" s="104">
        <f>SUMIF('C Report Grouper'!$B$10:$B$49,'WW Spending Actual'!$B37,'C Report Grouper'!S$10:S$49)+SUMIF('Total Adjustments'!$B$14:$B$53,'WW Spending Actual'!$B37,'Total Adjustments'!R$14:R$53)</f>
        <v>0</v>
      </c>
      <c r="S37" s="104">
        <f>SUMIF('C Report Grouper'!$B$10:$B$49,'WW Spending Actual'!$B37,'C Report Grouper'!T$10:T$49)+SUMIF('Total Adjustments'!$B$14:$B$53,'WW Spending Actual'!$B37,'Total Adjustments'!S$14:S$53)</f>
        <v>0</v>
      </c>
      <c r="T37" s="104">
        <f>SUMIF('C Report Grouper'!$B$10:$B$49,'WW Spending Actual'!$B37,'C Report Grouper'!U$10:U$49)+SUMIF('Total Adjustments'!$B$14:$B$53,'WW Spending Actual'!$B37,'Total Adjustments'!T$14:T$53)</f>
        <v>0</v>
      </c>
      <c r="U37" s="104">
        <f>SUMIF('C Report Grouper'!$B$10:$B$49,'WW Spending Actual'!$B37,'C Report Grouper'!V$10:V$49)+SUMIF('Total Adjustments'!$B$14:$B$53,'WW Spending Actual'!$B37,'Total Adjustments'!U$14:U$53)</f>
        <v>0</v>
      </c>
      <c r="V37" s="104">
        <f>SUMIF('C Report Grouper'!$B$10:$B$49,'WW Spending Actual'!$B37,'C Report Grouper'!W$10:W$49)+SUMIF('Total Adjustments'!$B$14:$B$53,'WW Spending Actual'!$B37,'Total Adjustments'!V$14:V$53)</f>
        <v>0</v>
      </c>
      <c r="W37" s="104">
        <f>SUMIF('C Report Grouper'!$B$10:$B$49,'WW Spending Actual'!$B37,'C Report Grouper'!X$10:X$49)+SUMIF('Total Adjustments'!$B$14:$B$53,'WW Spending Actual'!$B37,'Total Adjustments'!W$14:W$53)</f>
        <v>0</v>
      </c>
      <c r="X37" s="104">
        <f>SUMIF('C Report Grouper'!$B$10:$B$49,'WW Spending Actual'!$B37,'C Report Grouper'!Y$10:Y$49)+SUMIF('Total Adjustments'!$B$14:$B$53,'WW Spending Actual'!$B37,'Total Adjustments'!X$14:X$53)</f>
        <v>0</v>
      </c>
      <c r="Y37" s="104">
        <f>SUMIF('C Report Grouper'!$B$10:$B$49,'WW Spending Actual'!$B37,'C Report Grouper'!Z$10:Z$49)+SUMIF('Total Adjustments'!$B$14:$B$53,'WW Spending Actual'!$B37,'Total Adjustments'!Y$14:Y$53)</f>
        <v>0</v>
      </c>
      <c r="Z37" s="104">
        <f>SUMIF('C Report Grouper'!$B$10:$B$49,'WW Spending Actual'!$B37,'C Report Grouper'!AA$10:AA$49)+SUMIF('Total Adjustments'!$B$14:$B$53,'WW Spending Actual'!$B37,'Total Adjustments'!Z$14:Z$53)</f>
        <v>0</v>
      </c>
      <c r="AA37" s="104">
        <f>SUMIF('C Report Grouper'!$B$10:$B$49,'WW Spending Actual'!$B37,'C Report Grouper'!AB$10:AB$49)+SUMIF('Total Adjustments'!$B$14:$B$53,'WW Spending Actual'!$B37,'Total Adjustments'!AA$14:AA$53)</f>
        <v>0</v>
      </c>
      <c r="AB37" s="104">
        <f>SUMIF('C Report Grouper'!$B$10:$B$49,'WW Spending Actual'!$B37,'C Report Grouper'!AC$10:AC$49)+SUMIF('Total Adjustments'!$B$14:$B$53,'WW Spending Actual'!$B37,'Total Adjustments'!AB$14:AB$53)</f>
        <v>0</v>
      </c>
      <c r="AC37" s="104">
        <f>SUMIF('C Report Grouper'!$B$10:$B$49,'WW Spending Actual'!$B37,'C Report Grouper'!AD$10:AD$49)+SUMIF('Total Adjustments'!$B$14:$B$53,'WW Spending Actual'!$B37,'Total Adjustments'!AC$14:AC$53)</f>
        <v>0</v>
      </c>
      <c r="AD37" s="104">
        <f>SUMIF('C Report Grouper'!$B$10:$B$49,'WW Spending Actual'!$B37,'C Report Grouper'!AE$10:AE$49)+SUMIF('Total Adjustments'!$B$14:$B$53,'WW Spending Actual'!$B37,'Total Adjustments'!AD$14:AD$53)</f>
        <v>0</v>
      </c>
      <c r="AE37" s="104">
        <f>SUMIF('C Report Grouper'!$B$10:$B$49,'WW Spending Actual'!$B37,'C Report Grouper'!AF$10:AF$49)+SUMIF('Total Adjustments'!$B$14:$B$53,'WW Spending Actual'!$B37,'Total Adjustments'!AE$14:AE$53)</f>
        <v>0</v>
      </c>
      <c r="AF37" s="104">
        <f>SUMIF('C Report Grouper'!$B$10:$B$49,'WW Spending Actual'!$B37,'C Report Grouper'!AG$10:AG$49)+SUMIF('Total Adjustments'!$B$14:$B$53,'WW Spending Actual'!$B37,'Total Adjustments'!AF$14:AF$53)</f>
        <v>0</v>
      </c>
      <c r="AG37" s="105">
        <f>SUMIF('C Report Grouper'!$B$10:$B$49,'WW Spending Actual'!$B37,'C Report Grouper'!AH$10:AH$49)+SUMIF('Total Adjustments'!$B$14:$B$53,'WW Spending Actual'!$B37,'Total Adjustments'!AG$14:AG$53)</f>
        <v>0</v>
      </c>
    </row>
    <row r="38" spans="2:33" hidden="1" x14ac:dyDescent="0.2">
      <c r="B38" s="33" t="str">
        <f>IFERROR(VLOOKUP(C38,'MEG Def'!$A$47:$B$50,2),"")</f>
        <v/>
      </c>
      <c r="C38" s="58"/>
      <c r="D38" s="103">
        <f>SUMIF('C Report Grouper'!$B$10:$B$49,'WW Spending Actual'!$B38,'C Report Grouper'!E$10:E$49)+SUMIF('Total Adjustments'!$B$14:$B$53,'WW Spending Actual'!$B38,'Total Adjustments'!D$14:D$53)</f>
        <v>0</v>
      </c>
      <c r="E38" s="418">
        <f>SUMIF('C Report Grouper'!$B$10:$B$49,'WW Spending Actual'!$B38,'C Report Grouper'!F$10:F$49)+SUMIF('Total Adjustments'!$B$14:$B$53,'WW Spending Actual'!$B38,'Total Adjustments'!E$14:E$53)</f>
        <v>0</v>
      </c>
      <c r="F38" s="418">
        <f>SUMIF('C Report Grouper'!$B$10:$B$49,'WW Spending Actual'!$B38,'C Report Grouper'!G$10:G$49)+SUMIF('Total Adjustments'!$B$14:$B$53,'WW Spending Actual'!$B38,'Total Adjustments'!F$14:F$53)</f>
        <v>0</v>
      </c>
      <c r="G38" s="418">
        <f>SUMIF('C Report Grouper'!$B$10:$B$49,'WW Spending Actual'!$B38,'C Report Grouper'!H$10:H$49)+SUMIF('Total Adjustments'!$B$14:$B$53,'WW Spending Actual'!$B38,'Total Adjustments'!G$14:G$53)</f>
        <v>0</v>
      </c>
      <c r="H38" s="105">
        <f>SUMIF('C Report Grouper'!$B$10:$B$49,'WW Spending Actual'!$B38,'C Report Grouper'!I$10:I$49)+SUMIF('Total Adjustments'!$B$14:$B$53,'WW Spending Actual'!$B38,'Total Adjustments'!H$14:H$53)</f>
        <v>0</v>
      </c>
      <c r="I38" s="104">
        <f>SUMIF('C Report Grouper'!$B$10:$B$49,'WW Spending Actual'!$B38,'C Report Grouper'!J$10:J$49)+SUMIF('Total Adjustments'!$B$14:$B$53,'WW Spending Actual'!$B38,'Total Adjustments'!I$14:I$53)</f>
        <v>0</v>
      </c>
      <c r="J38" s="104">
        <f>SUMIF('C Report Grouper'!$B$10:$B$49,'WW Spending Actual'!$B38,'C Report Grouper'!K$10:K$49)+SUMIF('Total Adjustments'!$B$14:$B$53,'WW Spending Actual'!$B38,'Total Adjustments'!J$14:J$53)</f>
        <v>0</v>
      </c>
      <c r="K38" s="104">
        <f>SUMIF('C Report Grouper'!$B$10:$B$49,'WW Spending Actual'!$B38,'C Report Grouper'!L$10:L$49)+SUMIF('Total Adjustments'!$B$14:$B$53,'WW Spending Actual'!$B38,'Total Adjustments'!K$14:K$53)</f>
        <v>0</v>
      </c>
      <c r="L38" s="104">
        <f>SUMIF('C Report Grouper'!$B$10:$B$49,'WW Spending Actual'!$B38,'C Report Grouper'!M$10:M$49)+SUMIF('Total Adjustments'!$B$14:$B$53,'WW Spending Actual'!$B38,'Total Adjustments'!L$14:L$53)</f>
        <v>0</v>
      </c>
      <c r="M38" s="104">
        <f>SUMIF('C Report Grouper'!$B$10:$B$49,'WW Spending Actual'!$B38,'C Report Grouper'!N$10:N$49)+SUMIF('Total Adjustments'!$B$14:$B$53,'WW Spending Actual'!$B38,'Total Adjustments'!M$14:M$53)</f>
        <v>0</v>
      </c>
      <c r="N38" s="104">
        <f>SUMIF('C Report Grouper'!$B$10:$B$49,'WW Spending Actual'!$B38,'C Report Grouper'!O$10:O$49)+SUMIF('Total Adjustments'!$B$14:$B$53,'WW Spending Actual'!$B38,'Total Adjustments'!N$14:N$53)</f>
        <v>0</v>
      </c>
      <c r="O38" s="104">
        <f>SUMIF('C Report Grouper'!$B$10:$B$49,'WW Spending Actual'!$B38,'C Report Grouper'!P$10:P$49)+SUMIF('Total Adjustments'!$B$14:$B$53,'WW Spending Actual'!$B38,'Total Adjustments'!O$14:O$53)</f>
        <v>0</v>
      </c>
      <c r="P38" s="104">
        <f>SUMIF('C Report Grouper'!$B$10:$B$49,'WW Spending Actual'!$B38,'C Report Grouper'!Q$10:Q$49)+SUMIF('Total Adjustments'!$B$14:$B$53,'WW Spending Actual'!$B38,'Total Adjustments'!P$14:P$53)</f>
        <v>0</v>
      </c>
      <c r="Q38" s="104">
        <f>SUMIF('C Report Grouper'!$B$10:$B$49,'WW Spending Actual'!$B38,'C Report Grouper'!R$10:R$49)+SUMIF('Total Adjustments'!$B$14:$B$53,'WW Spending Actual'!$B38,'Total Adjustments'!Q$14:Q$53)</f>
        <v>0</v>
      </c>
      <c r="R38" s="104">
        <f>SUMIF('C Report Grouper'!$B$10:$B$49,'WW Spending Actual'!$B38,'C Report Grouper'!S$10:S$49)+SUMIF('Total Adjustments'!$B$14:$B$53,'WW Spending Actual'!$B38,'Total Adjustments'!R$14:R$53)</f>
        <v>0</v>
      </c>
      <c r="S38" s="104">
        <f>SUMIF('C Report Grouper'!$B$10:$B$49,'WW Spending Actual'!$B38,'C Report Grouper'!T$10:T$49)+SUMIF('Total Adjustments'!$B$14:$B$53,'WW Spending Actual'!$B38,'Total Adjustments'!S$14:S$53)</f>
        <v>0</v>
      </c>
      <c r="T38" s="104">
        <f>SUMIF('C Report Grouper'!$B$10:$B$49,'WW Spending Actual'!$B38,'C Report Grouper'!U$10:U$49)+SUMIF('Total Adjustments'!$B$14:$B$53,'WW Spending Actual'!$B38,'Total Adjustments'!T$14:T$53)</f>
        <v>0</v>
      </c>
      <c r="U38" s="104">
        <f>SUMIF('C Report Grouper'!$B$10:$B$49,'WW Spending Actual'!$B38,'C Report Grouper'!V$10:V$49)+SUMIF('Total Adjustments'!$B$14:$B$53,'WW Spending Actual'!$B38,'Total Adjustments'!U$14:U$53)</f>
        <v>0</v>
      </c>
      <c r="V38" s="104">
        <f>SUMIF('C Report Grouper'!$B$10:$B$49,'WW Spending Actual'!$B38,'C Report Grouper'!W$10:W$49)+SUMIF('Total Adjustments'!$B$14:$B$53,'WW Spending Actual'!$B38,'Total Adjustments'!V$14:V$53)</f>
        <v>0</v>
      </c>
      <c r="W38" s="104">
        <f>SUMIF('C Report Grouper'!$B$10:$B$49,'WW Spending Actual'!$B38,'C Report Grouper'!X$10:X$49)+SUMIF('Total Adjustments'!$B$14:$B$53,'WW Spending Actual'!$B38,'Total Adjustments'!W$14:W$53)</f>
        <v>0</v>
      </c>
      <c r="X38" s="104">
        <f>SUMIF('C Report Grouper'!$B$10:$B$49,'WW Spending Actual'!$B38,'C Report Grouper'!Y$10:Y$49)+SUMIF('Total Adjustments'!$B$14:$B$53,'WW Spending Actual'!$B38,'Total Adjustments'!X$14:X$53)</f>
        <v>0</v>
      </c>
      <c r="Y38" s="104">
        <f>SUMIF('C Report Grouper'!$B$10:$B$49,'WW Spending Actual'!$B38,'C Report Grouper'!Z$10:Z$49)+SUMIF('Total Adjustments'!$B$14:$B$53,'WW Spending Actual'!$B38,'Total Adjustments'!Y$14:Y$53)</f>
        <v>0</v>
      </c>
      <c r="Z38" s="104">
        <f>SUMIF('C Report Grouper'!$B$10:$B$49,'WW Spending Actual'!$B38,'C Report Grouper'!AA$10:AA$49)+SUMIF('Total Adjustments'!$B$14:$B$53,'WW Spending Actual'!$B38,'Total Adjustments'!Z$14:Z$53)</f>
        <v>0</v>
      </c>
      <c r="AA38" s="104">
        <f>SUMIF('C Report Grouper'!$B$10:$B$49,'WW Spending Actual'!$B38,'C Report Grouper'!AB$10:AB$49)+SUMIF('Total Adjustments'!$B$14:$B$53,'WW Spending Actual'!$B38,'Total Adjustments'!AA$14:AA$53)</f>
        <v>0</v>
      </c>
      <c r="AB38" s="104">
        <f>SUMIF('C Report Grouper'!$B$10:$B$49,'WW Spending Actual'!$B38,'C Report Grouper'!AC$10:AC$49)+SUMIF('Total Adjustments'!$B$14:$B$53,'WW Spending Actual'!$B38,'Total Adjustments'!AB$14:AB$53)</f>
        <v>0</v>
      </c>
      <c r="AC38" s="104">
        <f>SUMIF('C Report Grouper'!$B$10:$B$49,'WW Spending Actual'!$B38,'C Report Grouper'!AD$10:AD$49)+SUMIF('Total Adjustments'!$B$14:$B$53,'WW Spending Actual'!$B38,'Total Adjustments'!AC$14:AC$53)</f>
        <v>0</v>
      </c>
      <c r="AD38" s="104">
        <f>SUMIF('C Report Grouper'!$B$10:$B$49,'WW Spending Actual'!$B38,'C Report Grouper'!AE$10:AE$49)+SUMIF('Total Adjustments'!$B$14:$B$53,'WW Spending Actual'!$B38,'Total Adjustments'!AD$14:AD$53)</f>
        <v>0</v>
      </c>
      <c r="AE38" s="104">
        <f>SUMIF('C Report Grouper'!$B$10:$B$49,'WW Spending Actual'!$B38,'C Report Grouper'!AF$10:AF$49)+SUMIF('Total Adjustments'!$B$14:$B$53,'WW Spending Actual'!$B38,'Total Adjustments'!AE$14:AE$53)</f>
        <v>0</v>
      </c>
      <c r="AF38" s="104">
        <f>SUMIF('C Report Grouper'!$B$10:$B$49,'WW Spending Actual'!$B38,'C Report Grouper'!AG$10:AG$49)+SUMIF('Total Adjustments'!$B$14:$B$53,'WW Spending Actual'!$B38,'Total Adjustments'!AF$14:AF$53)</f>
        <v>0</v>
      </c>
      <c r="AG38" s="105">
        <f>SUMIF('C Report Grouper'!$B$10:$B$49,'WW Spending Actual'!$B38,'C Report Grouper'!AH$10:AH$49)+SUMIF('Total Adjustments'!$B$14:$B$53,'WW Spending Actual'!$B38,'Total Adjustments'!AG$14:AG$53)</f>
        <v>0</v>
      </c>
    </row>
    <row r="39" spans="2:33" hidden="1" x14ac:dyDescent="0.2">
      <c r="B39" s="33"/>
      <c r="C39" s="58"/>
      <c r="D39" s="103"/>
      <c r="E39" s="418"/>
      <c r="F39" s="418"/>
      <c r="G39" s="418"/>
      <c r="H39" s="105"/>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5"/>
    </row>
    <row r="40" spans="2:33" hidden="1" x14ac:dyDescent="0.2">
      <c r="B40" s="61" t="s">
        <v>80</v>
      </c>
      <c r="C40" s="58"/>
      <c r="D40" s="103"/>
      <c r="E40" s="418"/>
      <c r="F40" s="418"/>
      <c r="G40" s="418"/>
      <c r="H40" s="105"/>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5"/>
    </row>
    <row r="41" spans="2:33" hidden="1" x14ac:dyDescent="0.2">
      <c r="B41" s="33" t="str">
        <f>IFERROR(VLOOKUP(C41,'MEG Def'!$A$52:$B$55,2),"")</f>
        <v/>
      </c>
      <c r="C41" s="58"/>
      <c r="D41" s="103">
        <f>SUMIF('C Report Grouper'!$B$10:$B$49,'WW Spending Actual'!$B41,'C Report Grouper'!E$10:E$49)+SUMIF('Total Adjustments'!$B$14:$B$53,'WW Spending Actual'!$B41,'Total Adjustments'!D$14:D$53)</f>
        <v>0</v>
      </c>
      <c r="E41" s="418">
        <f>SUMIF('C Report Grouper'!$B$10:$B$49,'WW Spending Actual'!$B41,'C Report Grouper'!F$10:F$49)+SUMIF('Total Adjustments'!$B$14:$B$53,'WW Spending Actual'!$B41,'Total Adjustments'!E$14:E$53)</f>
        <v>0</v>
      </c>
      <c r="F41" s="418">
        <f>SUMIF('C Report Grouper'!$B$10:$B$49,'WW Spending Actual'!$B41,'C Report Grouper'!G$10:G$49)+SUMIF('Total Adjustments'!$B$14:$B$53,'WW Spending Actual'!$B41,'Total Adjustments'!F$14:F$53)</f>
        <v>0</v>
      </c>
      <c r="G41" s="418">
        <f>SUMIF('C Report Grouper'!$B$10:$B$49,'WW Spending Actual'!$B41,'C Report Grouper'!H$10:H$49)+SUMIF('Total Adjustments'!$B$14:$B$53,'WW Spending Actual'!$B41,'Total Adjustments'!G$14:G$53)</f>
        <v>0</v>
      </c>
      <c r="H41" s="105">
        <f>SUMIF('C Report Grouper'!$B$10:$B$49,'WW Spending Actual'!$B41,'C Report Grouper'!I$10:I$49)+SUMIF('Total Adjustments'!$B$14:$B$53,'WW Spending Actual'!$B41,'Total Adjustments'!H$14:H$53)</f>
        <v>0</v>
      </c>
      <c r="I41" s="104">
        <f>SUMIF('C Report Grouper'!$B$10:$B$49,'WW Spending Actual'!$B41,'C Report Grouper'!J$10:J$49)+SUMIF('Total Adjustments'!$B$14:$B$53,'WW Spending Actual'!$B41,'Total Adjustments'!I$14:I$53)</f>
        <v>0</v>
      </c>
      <c r="J41" s="104">
        <f>SUMIF('C Report Grouper'!$B$10:$B$49,'WW Spending Actual'!$B41,'C Report Grouper'!K$10:K$49)+SUMIF('Total Adjustments'!$B$14:$B$53,'WW Spending Actual'!$B41,'Total Adjustments'!J$14:J$53)</f>
        <v>0</v>
      </c>
      <c r="K41" s="104">
        <f>SUMIF('C Report Grouper'!$B$10:$B$49,'WW Spending Actual'!$B41,'C Report Grouper'!L$10:L$49)+SUMIF('Total Adjustments'!$B$14:$B$53,'WW Spending Actual'!$B41,'Total Adjustments'!K$14:K$53)</f>
        <v>0</v>
      </c>
      <c r="L41" s="104">
        <f>SUMIF('C Report Grouper'!$B$10:$B$49,'WW Spending Actual'!$B41,'C Report Grouper'!M$10:M$49)+SUMIF('Total Adjustments'!$B$14:$B$53,'WW Spending Actual'!$B41,'Total Adjustments'!L$14:L$53)</f>
        <v>0</v>
      </c>
      <c r="M41" s="104">
        <f>SUMIF('C Report Grouper'!$B$10:$B$49,'WW Spending Actual'!$B41,'C Report Grouper'!N$10:N$49)+SUMIF('Total Adjustments'!$B$14:$B$53,'WW Spending Actual'!$B41,'Total Adjustments'!M$14:M$53)</f>
        <v>0</v>
      </c>
      <c r="N41" s="104">
        <f>SUMIF('C Report Grouper'!$B$10:$B$49,'WW Spending Actual'!$B41,'C Report Grouper'!O$10:O$49)+SUMIF('Total Adjustments'!$B$14:$B$53,'WW Spending Actual'!$B41,'Total Adjustments'!N$14:N$53)</f>
        <v>0</v>
      </c>
      <c r="O41" s="104">
        <f>SUMIF('C Report Grouper'!$B$10:$B$49,'WW Spending Actual'!$B41,'C Report Grouper'!P$10:P$49)+SUMIF('Total Adjustments'!$B$14:$B$53,'WW Spending Actual'!$B41,'Total Adjustments'!O$14:O$53)</f>
        <v>0</v>
      </c>
      <c r="P41" s="104">
        <f>SUMIF('C Report Grouper'!$B$10:$B$49,'WW Spending Actual'!$B41,'C Report Grouper'!Q$10:Q$49)+SUMIF('Total Adjustments'!$B$14:$B$53,'WW Spending Actual'!$B41,'Total Adjustments'!P$14:P$53)</f>
        <v>0</v>
      </c>
      <c r="Q41" s="104">
        <f>SUMIF('C Report Grouper'!$B$10:$B$49,'WW Spending Actual'!$B41,'C Report Grouper'!R$10:R$49)+SUMIF('Total Adjustments'!$B$14:$B$53,'WW Spending Actual'!$B41,'Total Adjustments'!Q$14:Q$53)</f>
        <v>0</v>
      </c>
      <c r="R41" s="104">
        <f>SUMIF('C Report Grouper'!$B$10:$B$49,'WW Spending Actual'!$B41,'C Report Grouper'!S$10:S$49)+SUMIF('Total Adjustments'!$B$14:$B$53,'WW Spending Actual'!$B41,'Total Adjustments'!R$14:R$53)</f>
        <v>0</v>
      </c>
      <c r="S41" s="104">
        <f>SUMIF('C Report Grouper'!$B$10:$B$49,'WW Spending Actual'!$B41,'C Report Grouper'!T$10:T$49)+SUMIF('Total Adjustments'!$B$14:$B$53,'WW Spending Actual'!$B41,'Total Adjustments'!S$14:S$53)</f>
        <v>0</v>
      </c>
      <c r="T41" s="104">
        <f>SUMIF('C Report Grouper'!$B$10:$B$49,'WW Spending Actual'!$B41,'C Report Grouper'!U$10:U$49)+SUMIF('Total Adjustments'!$B$14:$B$53,'WW Spending Actual'!$B41,'Total Adjustments'!T$14:T$53)</f>
        <v>0</v>
      </c>
      <c r="U41" s="104">
        <f>SUMIF('C Report Grouper'!$B$10:$B$49,'WW Spending Actual'!$B41,'C Report Grouper'!V$10:V$49)+SUMIF('Total Adjustments'!$B$14:$B$53,'WW Spending Actual'!$B41,'Total Adjustments'!U$14:U$53)</f>
        <v>0</v>
      </c>
      <c r="V41" s="104">
        <f>SUMIF('C Report Grouper'!$B$10:$B$49,'WW Spending Actual'!$B41,'C Report Grouper'!W$10:W$49)+SUMIF('Total Adjustments'!$B$14:$B$53,'WW Spending Actual'!$B41,'Total Adjustments'!V$14:V$53)</f>
        <v>0</v>
      </c>
      <c r="W41" s="104">
        <f>SUMIF('C Report Grouper'!$B$10:$B$49,'WW Spending Actual'!$B41,'C Report Grouper'!X$10:X$49)+SUMIF('Total Adjustments'!$B$14:$B$53,'WW Spending Actual'!$B41,'Total Adjustments'!W$14:W$53)</f>
        <v>0</v>
      </c>
      <c r="X41" s="104">
        <f>SUMIF('C Report Grouper'!$B$10:$B$49,'WW Spending Actual'!$B41,'C Report Grouper'!Y$10:Y$49)+SUMIF('Total Adjustments'!$B$14:$B$53,'WW Spending Actual'!$B41,'Total Adjustments'!X$14:X$53)</f>
        <v>0</v>
      </c>
      <c r="Y41" s="104">
        <f>SUMIF('C Report Grouper'!$B$10:$B$49,'WW Spending Actual'!$B41,'C Report Grouper'!Z$10:Z$49)+SUMIF('Total Adjustments'!$B$14:$B$53,'WW Spending Actual'!$B41,'Total Adjustments'!Y$14:Y$53)</f>
        <v>0</v>
      </c>
      <c r="Z41" s="104">
        <f>SUMIF('C Report Grouper'!$B$10:$B$49,'WW Spending Actual'!$B41,'C Report Grouper'!AA$10:AA$49)+SUMIF('Total Adjustments'!$B$14:$B$53,'WW Spending Actual'!$B41,'Total Adjustments'!Z$14:Z$53)</f>
        <v>0</v>
      </c>
      <c r="AA41" s="104">
        <f>SUMIF('C Report Grouper'!$B$10:$B$49,'WW Spending Actual'!$B41,'C Report Grouper'!AB$10:AB$49)+SUMIF('Total Adjustments'!$B$14:$B$53,'WW Spending Actual'!$B41,'Total Adjustments'!AA$14:AA$53)</f>
        <v>0</v>
      </c>
      <c r="AB41" s="104">
        <f>SUMIF('C Report Grouper'!$B$10:$B$49,'WW Spending Actual'!$B41,'C Report Grouper'!AC$10:AC$49)+SUMIF('Total Adjustments'!$B$14:$B$53,'WW Spending Actual'!$B41,'Total Adjustments'!AB$14:AB$53)</f>
        <v>0</v>
      </c>
      <c r="AC41" s="104">
        <f>SUMIF('C Report Grouper'!$B$10:$B$49,'WW Spending Actual'!$B41,'C Report Grouper'!AD$10:AD$49)+SUMIF('Total Adjustments'!$B$14:$B$53,'WW Spending Actual'!$B41,'Total Adjustments'!AC$14:AC$53)</f>
        <v>0</v>
      </c>
      <c r="AD41" s="104">
        <f>SUMIF('C Report Grouper'!$B$10:$B$49,'WW Spending Actual'!$B41,'C Report Grouper'!AE$10:AE$49)+SUMIF('Total Adjustments'!$B$14:$B$53,'WW Spending Actual'!$B41,'Total Adjustments'!AD$14:AD$53)</f>
        <v>0</v>
      </c>
      <c r="AE41" s="104">
        <f>SUMIF('C Report Grouper'!$B$10:$B$49,'WW Spending Actual'!$B41,'C Report Grouper'!AF$10:AF$49)+SUMIF('Total Adjustments'!$B$14:$B$53,'WW Spending Actual'!$B41,'Total Adjustments'!AE$14:AE$53)</f>
        <v>0</v>
      </c>
      <c r="AF41" s="104">
        <f>SUMIF('C Report Grouper'!$B$10:$B$49,'WW Spending Actual'!$B41,'C Report Grouper'!AG$10:AG$49)+SUMIF('Total Adjustments'!$B$14:$B$53,'WW Spending Actual'!$B41,'Total Adjustments'!AF$14:AF$53)</f>
        <v>0</v>
      </c>
      <c r="AG41" s="105">
        <f>SUMIF('C Report Grouper'!$B$10:$B$49,'WW Spending Actual'!$B41,'C Report Grouper'!AH$10:AH$49)+SUMIF('Total Adjustments'!$B$14:$B$53,'WW Spending Actual'!$B41,'Total Adjustments'!AG$14:AG$53)</f>
        <v>0</v>
      </c>
    </row>
    <row r="42" spans="2:33" hidden="1" x14ac:dyDescent="0.2">
      <c r="B42" s="33" t="str">
        <f>IFERROR(VLOOKUP(C42,'MEG Def'!$A$52:$B$55,2),"")</f>
        <v/>
      </c>
      <c r="C42" s="58"/>
      <c r="D42" s="103">
        <f>SUMIF('C Report Grouper'!$B$10:$B$49,'WW Spending Actual'!$B42,'C Report Grouper'!E$10:E$49)+SUMIF('Total Adjustments'!$B$14:$B$53,'WW Spending Actual'!$B42,'Total Adjustments'!D$14:D$53)</f>
        <v>0</v>
      </c>
      <c r="E42" s="418">
        <f>SUMIF('C Report Grouper'!$B$10:$B$49,'WW Spending Actual'!$B42,'C Report Grouper'!F$10:F$49)+SUMIF('Total Adjustments'!$B$14:$B$53,'WW Spending Actual'!$B42,'Total Adjustments'!E$14:E$53)</f>
        <v>0</v>
      </c>
      <c r="F42" s="418">
        <f>SUMIF('C Report Grouper'!$B$10:$B$49,'WW Spending Actual'!$B42,'C Report Grouper'!G$10:G$49)+SUMIF('Total Adjustments'!$B$14:$B$53,'WW Spending Actual'!$B42,'Total Adjustments'!F$14:F$53)</f>
        <v>0</v>
      </c>
      <c r="G42" s="418">
        <f>SUMIF('C Report Grouper'!$B$10:$B$49,'WW Spending Actual'!$B42,'C Report Grouper'!H$10:H$49)+SUMIF('Total Adjustments'!$B$14:$B$53,'WW Spending Actual'!$B42,'Total Adjustments'!G$14:G$53)</f>
        <v>0</v>
      </c>
      <c r="H42" s="105">
        <f>SUMIF('C Report Grouper'!$B$10:$B$49,'WW Spending Actual'!$B42,'C Report Grouper'!I$10:I$49)+SUMIF('Total Adjustments'!$B$14:$B$53,'WW Spending Actual'!$B42,'Total Adjustments'!H$14:H$53)</f>
        <v>0</v>
      </c>
      <c r="I42" s="104">
        <f>SUMIF('C Report Grouper'!$B$10:$B$49,'WW Spending Actual'!$B42,'C Report Grouper'!J$10:J$49)+SUMIF('Total Adjustments'!$B$14:$B$53,'WW Spending Actual'!$B42,'Total Adjustments'!I$14:I$53)</f>
        <v>0</v>
      </c>
      <c r="J42" s="104">
        <f>SUMIF('C Report Grouper'!$B$10:$B$49,'WW Spending Actual'!$B42,'C Report Grouper'!K$10:K$49)+SUMIF('Total Adjustments'!$B$14:$B$53,'WW Spending Actual'!$B42,'Total Adjustments'!J$14:J$53)</f>
        <v>0</v>
      </c>
      <c r="K42" s="104">
        <f>SUMIF('C Report Grouper'!$B$10:$B$49,'WW Spending Actual'!$B42,'C Report Grouper'!L$10:L$49)+SUMIF('Total Adjustments'!$B$14:$B$53,'WW Spending Actual'!$B42,'Total Adjustments'!K$14:K$53)</f>
        <v>0</v>
      </c>
      <c r="L42" s="104">
        <f>SUMIF('C Report Grouper'!$B$10:$B$49,'WW Spending Actual'!$B42,'C Report Grouper'!M$10:M$49)+SUMIF('Total Adjustments'!$B$14:$B$53,'WW Spending Actual'!$B42,'Total Adjustments'!L$14:L$53)</f>
        <v>0</v>
      </c>
      <c r="M42" s="104">
        <f>SUMIF('C Report Grouper'!$B$10:$B$49,'WW Spending Actual'!$B42,'C Report Grouper'!N$10:N$49)+SUMIF('Total Adjustments'!$B$14:$B$53,'WW Spending Actual'!$B42,'Total Adjustments'!M$14:M$53)</f>
        <v>0</v>
      </c>
      <c r="N42" s="104">
        <f>SUMIF('C Report Grouper'!$B$10:$B$49,'WW Spending Actual'!$B42,'C Report Grouper'!O$10:O$49)+SUMIF('Total Adjustments'!$B$14:$B$53,'WW Spending Actual'!$B42,'Total Adjustments'!N$14:N$53)</f>
        <v>0</v>
      </c>
      <c r="O42" s="104">
        <f>SUMIF('C Report Grouper'!$B$10:$B$49,'WW Spending Actual'!$B42,'C Report Grouper'!P$10:P$49)+SUMIF('Total Adjustments'!$B$14:$B$53,'WW Spending Actual'!$B42,'Total Adjustments'!O$14:O$53)</f>
        <v>0</v>
      </c>
      <c r="P42" s="104">
        <f>SUMIF('C Report Grouper'!$B$10:$B$49,'WW Spending Actual'!$B42,'C Report Grouper'!Q$10:Q$49)+SUMIF('Total Adjustments'!$B$14:$B$53,'WW Spending Actual'!$B42,'Total Adjustments'!P$14:P$53)</f>
        <v>0</v>
      </c>
      <c r="Q42" s="104">
        <f>SUMIF('C Report Grouper'!$B$10:$B$49,'WW Spending Actual'!$B42,'C Report Grouper'!R$10:R$49)+SUMIF('Total Adjustments'!$B$14:$B$53,'WW Spending Actual'!$B42,'Total Adjustments'!Q$14:Q$53)</f>
        <v>0</v>
      </c>
      <c r="R42" s="104">
        <f>SUMIF('C Report Grouper'!$B$10:$B$49,'WW Spending Actual'!$B42,'C Report Grouper'!S$10:S$49)+SUMIF('Total Adjustments'!$B$14:$B$53,'WW Spending Actual'!$B42,'Total Adjustments'!R$14:R$53)</f>
        <v>0</v>
      </c>
      <c r="S42" s="104">
        <f>SUMIF('C Report Grouper'!$B$10:$B$49,'WW Spending Actual'!$B42,'C Report Grouper'!T$10:T$49)+SUMIF('Total Adjustments'!$B$14:$B$53,'WW Spending Actual'!$B42,'Total Adjustments'!S$14:S$53)</f>
        <v>0</v>
      </c>
      <c r="T42" s="104">
        <f>SUMIF('C Report Grouper'!$B$10:$B$49,'WW Spending Actual'!$B42,'C Report Grouper'!U$10:U$49)+SUMIF('Total Adjustments'!$B$14:$B$53,'WW Spending Actual'!$B42,'Total Adjustments'!T$14:T$53)</f>
        <v>0</v>
      </c>
      <c r="U42" s="104">
        <f>SUMIF('C Report Grouper'!$B$10:$B$49,'WW Spending Actual'!$B42,'C Report Grouper'!V$10:V$49)+SUMIF('Total Adjustments'!$B$14:$B$53,'WW Spending Actual'!$B42,'Total Adjustments'!U$14:U$53)</f>
        <v>0</v>
      </c>
      <c r="V42" s="104">
        <f>SUMIF('C Report Grouper'!$B$10:$B$49,'WW Spending Actual'!$B42,'C Report Grouper'!W$10:W$49)+SUMIF('Total Adjustments'!$B$14:$B$53,'WW Spending Actual'!$B42,'Total Adjustments'!V$14:V$53)</f>
        <v>0</v>
      </c>
      <c r="W42" s="104">
        <f>SUMIF('C Report Grouper'!$B$10:$B$49,'WW Spending Actual'!$B42,'C Report Grouper'!X$10:X$49)+SUMIF('Total Adjustments'!$B$14:$B$53,'WW Spending Actual'!$B42,'Total Adjustments'!W$14:W$53)</f>
        <v>0</v>
      </c>
      <c r="X42" s="104">
        <f>SUMIF('C Report Grouper'!$B$10:$B$49,'WW Spending Actual'!$B42,'C Report Grouper'!Y$10:Y$49)+SUMIF('Total Adjustments'!$B$14:$B$53,'WW Spending Actual'!$B42,'Total Adjustments'!X$14:X$53)</f>
        <v>0</v>
      </c>
      <c r="Y42" s="104">
        <f>SUMIF('C Report Grouper'!$B$10:$B$49,'WW Spending Actual'!$B42,'C Report Grouper'!Z$10:Z$49)+SUMIF('Total Adjustments'!$B$14:$B$53,'WW Spending Actual'!$B42,'Total Adjustments'!Y$14:Y$53)</f>
        <v>0</v>
      </c>
      <c r="Z42" s="104">
        <f>SUMIF('C Report Grouper'!$B$10:$B$49,'WW Spending Actual'!$B42,'C Report Grouper'!AA$10:AA$49)+SUMIF('Total Adjustments'!$B$14:$B$53,'WW Spending Actual'!$B42,'Total Adjustments'!Z$14:Z$53)</f>
        <v>0</v>
      </c>
      <c r="AA42" s="104">
        <f>SUMIF('C Report Grouper'!$B$10:$B$49,'WW Spending Actual'!$B42,'C Report Grouper'!AB$10:AB$49)+SUMIF('Total Adjustments'!$B$14:$B$53,'WW Spending Actual'!$B42,'Total Adjustments'!AA$14:AA$53)</f>
        <v>0</v>
      </c>
      <c r="AB42" s="104">
        <f>SUMIF('C Report Grouper'!$B$10:$B$49,'WW Spending Actual'!$B42,'C Report Grouper'!AC$10:AC$49)+SUMIF('Total Adjustments'!$B$14:$B$53,'WW Spending Actual'!$B42,'Total Adjustments'!AB$14:AB$53)</f>
        <v>0</v>
      </c>
      <c r="AC42" s="104">
        <f>SUMIF('C Report Grouper'!$B$10:$B$49,'WW Spending Actual'!$B42,'C Report Grouper'!AD$10:AD$49)+SUMIF('Total Adjustments'!$B$14:$B$53,'WW Spending Actual'!$B42,'Total Adjustments'!AC$14:AC$53)</f>
        <v>0</v>
      </c>
      <c r="AD42" s="104">
        <f>SUMIF('C Report Grouper'!$B$10:$B$49,'WW Spending Actual'!$B42,'C Report Grouper'!AE$10:AE$49)+SUMIF('Total Adjustments'!$B$14:$B$53,'WW Spending Actual'!$B42,'Total Adjustments'!AD$14:AD$53)</f>
        <v>0</v>
      </c>
      <c r="AE42" s="104">
        <f>SUMIF('C Report Grouper'!$B$10:$B$49,'WW Spending Actual'!$B42,'C Report Grouper'!AF$10:AF$49)+SUMIF('Total Adjustments'!$B$14:$B$53,'WW Spending Actual'!$B42,'Total Adjustments'!AE$14:AE$53)</f>
        <v>0</v>
      </c>
      <c r="AF42" s="104">
        <f>SUMIF('C Report Grouper'!$B$10:$B$49,'WW Spending Actual'!$B42,'C Report Grouper'!AG$10:AG$49)+SUMIF('Total Adjustments'!$B$14:$B$53,'WW Spending Actual'!$B42,'Total Adjustments'!AF$14:AF$53)</f>
        <v>0</v>
      </c>
      <c r="AG42" s="105">
        <f>SUMIF('C Report Grouper'!$B$10:$B$49,'WW Spending Actual'!$B42,'C Report Grouper'!AH$10:AH$49)+SUMIF('Total Adjustments'!$B$14:$B$53,'WW Spending Actual'!$B42,'Total Adjustments'!AG$14:AG$53)</f>
        <v>0</v>
      </c>
    </row>
    <row r="43" spans="2:33" hidden="1" x14ac:dyDescent="0.2">
      <c r="B43" s="33" t="str">
        <f>IFERROR(VLOOKUP(C43,'MEG Def'!$A$52:$B$55,2),"")</f>
        <v/>
      </c>
      <c r="C43" s="58"/>
      <c r="D43" s="103">
        <f>SUMIF('C Report Grouper'!$B$10:$B$49,'WW Spending Actual'!$B43,'C Report Grouper'!E$10:E$49)+SUMIF('Total Adjustments'!$B$14:$B$53,'WW Spending Actual'!$B43,'Total Adjustments'!D$14:D$53)</f>
        <v>0</v>
      </c>
      <c r="E43" s="418">
        <f>SUMIF('C Report Grouper'!$B$10:$B$49,'WW Spending Actual'!$B43,'C Report Grouper'!F$10:F$49)+SUMIF('Total Adjustments'!$B$14:$B$53,'WW Spending Actual'!$B43,'Total Adjustments'!E$14:E$53)</f>
        <v>0</v>
      </c>
      <c r="F43" s="418">
        <f>SUMIF('C Report Grouper'!$B$10:$B$49,'WW Spending Actual'!$B43,'C Report Grouper'!G$10:G$49)+SUMIF('Total Adjustments'!$B$14:$B$53,'WW Spending Actual'!$B43,'Total Adjustments'!F$14:F$53)</f>
        <v>0</v>
      </c>
      <c r="G43" s="418">
        <f>SUMIF('C Report Grouper'!$B$10:$B$49,'WW Spending Actual'!$B43,'C Report Grouper'!H$10:H$49)+SUMIF('Total Adjustments'!$B$14:$B$53,'WW Spending Actual'!$B43,'Total Adjustments'!G$14:G$53)</f>
        <v>0</v>
      </c>
      <c r="H43" s="105">
        <f>SUMIF('C Report Grouper'!$B$10:$B$49,'WW Spending Actual'!$B43,'C Report Grouper'!I$10:I$49)+SUMIF('Total Adjustments'!$B$14:$B$53,'WW Spending Actual'!$B43,'Total Adjustments'!H$14:H$53)</f>
        <v>0</v>
      </c>
      <c r="I43" s="104">
        <f>SUMIF('C Report Grouper'!$B$10:$B$49,'WW Spending Actual'!$B43,'C Report Grouper'!J$10:J$49)+SUMIF('Total Adjustments'!$B$14:$B$53,'WW Spending Actual'!$B43,'Total Adjustments'!I$14:I$53)</f>
        <v>0</v>
      </c>
      <c r="J43" s="104">
        <f>SUMIF('C Report Grouper'!$B$10:$B$49,'WW Spending Actual'!$B43,'C Report Grouper'!K$10:K$49)+SUMIF('Total Adjustments'!$B$14:$B$53,'WW Spending Actual'!$B43,'Total Adjustments'!J$14:J$53)</f>
        <v>0</v>
      </c>
      <c r="K43" s="104">
        <f>SUMIF('C Report Grouper'!$B$10:$B$49,'WW Spending Actual'!$B43,'C Report Grouper'!L$10:L$49)+SUMIF('Total Adjustments'!$B$14:$B$53,'WW Spending Actual'!$B43,'Total Adjustments'!K$14:K$53)</f>
        <v>0</v>
      </c>
      <c r="L43" s="104">
        <f>SUMIF('C Report Grouper'!$B$10:$B$49,'WW Spending Actual'!$B43,'C Report Grouper'!M$10:M$49)+SUMIF('Total Adjustments'!$B$14:$B$53,'WW Spending Actual'!$B43,'Total Adjustments'!L$14:L$53)</f>
        <v>0</v>
      </c>
      <c r="M43" s="104">
        <f>SUMIF('C Report Grouper'!$B$10:$B$49,'WW Spending Actual'!$B43,'C Report Grouper'!N$10:N$49)+SUMIF('Total Adjustments'!$B$14:$B$53,'WW Spending Actual'!$B43,'Total Adjustments'!M$14:M$53)</f>
        <v>0</v>
      </c>
      <c r="N43" s="104">
        <f>SUMIF('C Report Grouper'!$B$10:$B$49,'WW Spending Actual'!$B43,'C Report Grouper'!O$10:O$49)+SUMIF('Total Adjustments'!$B$14:$B$53,'WW Spending Actual'!$B43,'Total Adjustments'!N$14:N$53)</f>
        <v>0</v>
      </c>
      <c r="O43" s="104">
        <f>SUMIF('C Report Grouper'!$B$10:$B$49,'WW Spending Actual'!$B43,'C Report Grouper'!P$10:P$49)+SUMIF('Total Adjustments'!$B$14:$B$53,'WW Spending Actual'!$B43,'Total Adjustments'!O$14:O$53)</f>
        <v>0</v>
      </c>
      <c r="P43" s="104">
        <f>SUMIF('C Report Grouper'!$B$10:$B$49,'WW Spending Actual'!$B43,'C Report Grouper'!Q$10:Q$49)+SUMIF('Total Adjustments'!$B$14:$B$53,'WW Spending Actual'!$B43,'Total Adjustments'!P$14:P$53)</f>
        <v>0</v>
      </c>
      <c r="Q43" s="104">
        <f>SUMIF('C Report Grouper'!$B$10:$B$49,'WW Spending Actual'!$B43,'C Report Grouper'!R$10:R$49)+SUMIF('Total Adjustments'!$B$14:$B$53,'WW Spending Actual'!$B43,'Total Adjustments'!Q$14:Q$53)</f>
        <v>0</v>
      </c>
      <c r="R43" s="104">
        <f>SUMIF('C Report Grouper'!$B$10:$B$49,'WW Spending Actual'!$B43,'C Report Grouper'!S$10:S$49)+SUMIF('Total Adjustments'!$B$14:$B$53,'WW Spending Actual'!$B43,'Total Adjustments'!R$14:R$53)</f>
        <v>0</v>
      </c>
      <c r="S43" s="104">
        <f>SUMIF('C Report Grouper'!$B$10:$B$49,'WW Spending Actual'!$B43,'C Report Grouper'!T$10:T$49)+SUMIF('Total Adjustments'!$B$14:$B$53,'WW Spending Actual'!$B43,'Total Adjustments'!S$14:S$53)</f>
        <v>0</v>
      </c>
      <c r="T43" s="104">
        <f>SUMIF('C Report Grouper'!$B$10:$B$49,'WW Spending Actual'!$B43,'C Report Grouper'!U$10:U$49)+SUMIF('Total Adjustments'!$B$14:$B$53,'WW Spending Actual'!$B43,'Total Adjustments'!T$14:T$53)</f>
        <v>0</v>
      </c>
      <c r="U43" s="104">
        <f>SUMIF('C Report Grouper'!$B$10:$B$49,'WW Spending Actual'!$B43,'C Report Grouper'!V$10:V$49)+SUMIF('Total Adjustments'!$B$14:$B$53,'WW Spending Actual'!$B43,'Total Adjustments'!U$14:U$53)</f>
        <v>0</v>
      </c>
      <c r="V43" s="104">
        <f>SUMIF('C Report Grouper'!$B$10:$B$49,'WW Spending Actual'!$B43,'C Report Grouper'!W$10:W$49)+SUMIF('Total Adjustments'!$B$14:$B$53,'WW Spending Actual'!$B43,'Total Adjustments'!V$14:V$53)</f>
        <v>0</v>
      </c>
      <c r="W43" s="104">
        <f>SUMIF('C Report Grouper'!$B$10:$B$49,'WW Spending Actual'!$B43,'C Report Grouper'!X$10:X$49)+SUMIF('Total Adjustments'!$B$14:$B$53,'WW Spending Actual'!$B43,'Total Adjustments'!W$14:W$53)</f>
        <v>0</v>
      </c>
      <c r="X43" s="104">
        <f>SUMIF('C Report Grouper'!$B$10:$B$49,'WW Spending Actual'!$B43,'C Report Grouper'!Y$10:Y$49)+SUMIF('Total Adjustments'!$B$14:$B$53,'WW Spending Actual'!$B43,'Total Adjustments'!X$14:X$53)</f>
        <v>0</v>
      </c>
      <c r="Y43" s="104">
        <f>SUMIF('C Report Grouper'!$B$10:$B$49,'WW Spending Actual'!$B43,'C Report Grouper'!Z$10:Z$49)+SUMIF('Total Adjustments'!$B$14:$B$53,'WW Spending Actual'!$B43,'Total Adjustments'!Y$14:Y$53)</f>
        <v>0</v>
      </c>
      <c r="Z43" s="104">
        <f>SUMIF('C Report Grouper'!$B$10:$B$49,'WW Spending Actual'!$B43,'C Report Grouper'!AA$10:AA$49)+SUMIF('Total Adjustments'!$B$14:$B$53,'WW Spending Actual'!$B43,'Total Adjustments'!Z$14:Z$53)</f>
        <v>0</v>
      </c>
      <c r="AA43" s="104">
        <f>SUMIF('C Report Grouper'!$B$10:$B$49,'WW Spending Actual'!$B43,'C Report Grouper'!AB$10:AB$49)+SUMIF('Total Adjustments'!$B$14:$B$53,'WW Spending Actual'!$B43,'Total Adjustments'!AA$14:AA$53)</f>
        <v>0</v>
      </c>
      <c r="AB43" s="104">
        <f>SUMIF('C Report Grouper'!$B$10:$B$49,'WW Spending Actual'!$B43,'C Report Grouper'!AC$10:AC$49)+SUMIF('Total Adjustments'!$B$14:$B$53,'WW Spending Actual'!$B43,'Total Adjustments'!AB$14:AB$53)</f>
        <v>0</v>
      </c>
      <c r="AC43" s="104">
        <f>SUMIF('C Report Grouper'!$B$10:$B$49,'WW Spending Actual'!$B43,'C Report Grouper'!AD$10:AD$49)+SUMIF('Total Adjustments'!$B$14:$B$53,'WW Spending Actual'!$B43,'Total Adjustments'!AC$14:AC$53)</f>
        <v>0</v>
      </c>
      <c r="AD43" s="104">
        <f>SUMIF('C Report Grouper'!$B$10:$B$49,'WW Spending Actual'!$B43,'C Report Grouper'!AE$10:AE$49)+SUMIF('Total Adjustments'!$B$14:$B$53,'WW Spending Actual'!$B43,'Total Adjustments'!AD$14:AD$53)</f>
        <v>0</v>
      </c>
      <c r="AE43" s="104">
        <f>SUMIF('C Report Grouper'!$B$10:$B$49,'WW Spending Actual'!$B43,'C Report Grouper'!AF$10:AF$49)+SUMIF('Total Adjustments'!$B$14:$B$53,'WW Spending Actual'!$B43,'Total Adjustments'!AE$14:AE$53)</f>
        <v>0</v>
      </c>
      <c r="AF43" s="104">
        <f>SUMIF('C Report Grouper'!$B$10:$B$49,'WW Spending Actual'!$B43,'C Report Grouper'!AG$10:AG$49)+SUMIF('Total Adjustments'!$B$14:$B$53,'WW Spending Actual'!$B43,'Total Adjustments'!AF$14:AF$53)</f>
        <v>0</v>
      </c>
      <c r="AG43" s="105">
        <f>SUMIF('C Report Grouper'!$B$10:$B$49,'WW Spending Actual'!$B43,'C Report Grouper'!AH$10:AH$49)+SUMIF('Total Adjustments'!$B$14:$B$53,'WW Spending Actual'!$B43,'Total Adjustments'!AG$14:AG$53)</f>
        <v>0</v>
      </c>
    </row>
    <row r="44" spans="2:33" hidden="1" x14ac:dyDescent="0.2">
      <c r="B44" s="33"/>
      <c r="C44" s="58"/>
      <c r="D44" s="103"/>
      <c r="E44" s="418"/>
      <c r="F44" s="418"/>
      <c r="G44" s="418"/>
      <c r="H44" s="105"/>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5"/>
    </row>
    <row r="45" spans="2:33" hidden="1" x14ac:dyDescent="0.2">
      <c r="B45" s="61" t="s">
        <v>81</v>
      </c>
      <c r="C45" s="58"/>
      <c r="D45" s="103"/>
      <c r="E45" s="418"/>
      <c r="F45" s="418"/>
      <c r="G45" s="418"/>
      <c r="H45" s="105"/>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5"/>
    </row>
    <row r="46" spans="2:33" hidden="1" x14ac:dyDescent="0.2">
      <c r="B46" s="33" t="str">
        <f>IFERROR(VLOOKUP(C46,'MEG Def'!$A$57:$B$60,2),"")</f>
        <v/>
      </c>
      <c r="C46" s="58"/>
      <c r="D46" s="103">
        <f>SUMIF('C Report Grouper'!$B$10:$B$49,'WW Spending Actual'!$B46,'C Report Grouper'!E$10:E$49)+SUMIF('Total Adjustments'!$B$14:$B$53,'WW Spending Actual'!$B46,'Total Adjustments'!D$14:D$53)</f>
        <v>0</v>
      </c>
      <c r="E46" s="418">
        <f>SUMIF('C Report Grouper'!$B$10:$B$49,'WW Spending Actual'!$B46,'C Report Grouper'!F$10:F$49)+SUMIF('Total Adjustments'!$B$14:$B$53,'WW Spending Actual'!$B46,'Total Adjustments'!E$14:E$53)</f>
        <v>0</v>
      </c>
      <c r="F46" s="418">
        <f>SUMIF('C Report Grouper'!$B$10:$B$49,'WW Spending Actual'!$B46,'C Report Grouper'!G$10:G$49)+SUMIF('Total Adjustments'!$B$14:$B$53,'WW Spending Actual'!$B46,'Total Adjustments'!F$14:F$53)</f>
        <v>0</v>
      </c>
      <c r="G46" s="418">
        <f>SUMIF('C Report Grouper'!$B$10:$B$49,'WW Spending Actual'!$B46,'C Report Grouper'!H$10:H$49)+SUMIF('Total Adjustments'!$B$14:$B$53,'WW Spending Actual'!$B46,'Total Adjustments'!G$14:G$53)</f>
        <v>0</v>
      </c>
      <c r="H46" s="105">
        <f>SUMIF('C Report Grouper'!$B$10:$B$49,'WW Spending Actual'!$B46,'C Report Grouper'!I$10:I$49)+SUMIF('Total Adjustments'!$B$14:$B$53,'WW Spending Actual'!$B46,'Total Adjustments'!H$14:H$53)</f>
        <v>0</v>
      </c>
      <c r="I46" s="104">
        <f>SUMIF('C Report Grouper'!$B$10:$B$49,'WW Spending Actual'!$B46,'C Report Grouper'!J$10:J$49)+SUMIF('Total Adjustments'!$B$14:$B$53,'WW Spending Actual'!$B46,'Total Adjustments'!I$14:I$53)</f>
        <v>0</v>
      </c>
      <c r="J46" s="104">
        <f>SUMIF('C Report Grouper'!$B$10:$B$49,'WW Spending Actual'!$B46,'C Report Grouper'!K$10:K$49)+SUMIF('Total Adjustments'!$B$14:$B$53,'WW Spending Actual'!$B46,'Total Adjustments'!J$14:J$53)</f>
        <v>0</v>
      </c>
      <c r="K46" s="104">
        <f>SUMIF('C Report Grouper'!$B$10:$B$49,'WW Spending Actual'!$B46,'C Report Grouper'!L$10:L$49)+SUMIF('Total Adjustments'!$B$14:$B$53,'WW Spending Actual'!$B46,'Total Adjustments'!K$14:K$53)</f>
        <v>0</v>
      </c>
      <c r="L46" s="104">
        <f>SUMIF('C Report Grouper'!$B$10:$B$49,'WW Spending Actual'!$B46,'C Report Grouper'!M$10:M$49)+SUMIF('Total Adjustments'!$B$14:$B$53,'WW Spending Actual'!$B46,'Total Adjustments'!L$14:L$53)</f>
        <v>0</v>
      </c>
      <c r="M46" s="104">
        <f>SUMIF('C Report Grouper'!$B$10:$B$49,'WW Spending Actual'!$B46,'C Report Grouper'!N$10:N$49)+SUMIF('Total Adjustments'!$B$14:$B$53,'WW Spending Actual'!$B46,'Total Adjustments'!M$14:M$53)</f>
        <v>0</v>
      </c>
      <c r="N46" s="104">
        <f>SUMIF('C Report Grouper'!$B$10:$B$49,'WW Spending Actual'!$B46,'C Report Grouper'!O$10:O$49)+SUMIF('Total Adjustments'!$B$14:$B$53,'WW Spending Actual'!$B46,'Total Adjustments'!N$14:N$53)</f>
        <v>0</v>
      </c>
      <c r="O46" s="104">
        <f>SUMIF('C Report Grouper'!$B$10:$B$49,'WW Spending Actual'!$B46,'C Report Grouper'!P$10:P$49)+SUMIF('Total Adjustments'!$B$14:$B$53,'WW Spending Actual'!$B46,'Total Adjustments'!O$14:O$53)</f>
        <v>0</v>
      </c>
      <c r="P46" s="104">
        <f>SUMIF('C Report Grouper'!$B$10:$B$49,'WW Spending Actual'!$B46,'C Report Grouper'!Q$10:Q$49)+SUMIF('Total Adjustments'!$B$14:$B$53,'WW Spending Actual'!$B46,'Total Adjustments'!P$14:P$53)</f>
        <v>0</v>
      </c>
      <c r="Q46" s="104">
        <f>SUMIF('C Report Grouper'!$B$10:$B$49,'WW Spending Actual'!$B46,'C Report Grouper'!R$10:R$49)+SUMIF('Total Adjustments'!$B$14:$B$53,'WW Spending Actual'!$B46,'Total Adjustments'!Q$14:Q$53)</f>
        <v>0</v>
      </c>
      <c r="R46" s="104">
        <f>SUMIF('C Report Grouper'!$B$10:$B$49,'WW Spending Actual'!$B46,'C Report Grouper'!S$10:S$49)+SUMIF('Total Adjustments'!$B$14:$B$53,'WW Spending Actual'!$B46,'Total Adjustments'!R$14:R$53)</f>
        <v>0</v>
      </c>
      <c r="S46" s="104">
        <f>SUMIF('C Report Grouper'!$B$10:$B$49,'WW Spending Actual'!$B46,'C Report Grouper'!T$10:T$49)+SUMIF('Total Adjustments'!$B$14:$B$53,'WW Spending Actual'!$B46,'Total Adjustments'!S$14:S$53)</f>
        <v>0</v>
      </c>
      <c r="T46" s="104">
        <f>SUMIF('C Report Grouper'!$B$10:$B$49,'WW Spending Actual'!$B46,'C Report Grouper'!U$10:U$49)+SUMIF('Total Adjustments'!$B$14:$B$53,'WW Spending Actual'!$B46,'Total Adjustments'!T$14:T$53)</f>
        <v>0</v>
      </c>
      <c r="U46" s="104">
        <f>SUMIF('C Report Grouper'!$B$10:$B$49,'WW Spending Actual'!$B46,'C Report Grouper'!V$10:V$49)+SUMIF('Total Adjustments'!$B$14:$B$53,'WW Spending Actual'!$B46,'Total Adjustments'!U$14:U$53)</f>
        <v>0</v>
      </c>
      <c r="V46" s="104">
        <f>SUMIF('C Report Grouper'!$B$10:$B$49,'WW Spending Actual'!$B46,'C Report Grouper'!W$10:W$49)+SUMIF('Total Adjustments'!$B$14:$B$53,'WW Spending Actual'!$B46,'Total Adjustments'!V$14:V$53)</f>
        <v>0</v>
      </c>
      <c r="W46" s="104">
        <f>SUMIF('C Report Grouper'!$B$10:$B$49,'WW Spending Actual'!$B46,'C Report Grouper'!X$10:X$49)+SUMIF('Total Adjustments'!$B$14:$B$53,'WW Spending Actual'!$B46,'Total Adjustments'!W$14:W$53)</f>
        <v>0</v>
      </c>
      <c r="X46" s="104">
        <f>SUMIF('C Report Grouper'!$B$10:$B$49,'WW Spending Actual'!$B46,'C Report Grouper'!Y$10:Y$49)+SUMIF('Total Adjustments'!$B$14:$B$53,'WW Spending Actual'!$B46,'Total Adjustments'!X$14:X$53)</f>
        <v>0</v>
      </c>
      <c r="Y46" s="104">
        <f>SUMIF('C Report Grouper'!$B$10:$B$49,'WW Spending Actual'!$B46,'C Report Grouper'!Z$10:Z$49)+SUMIF('Total Adjustments'!$B$14:$B$53,'WW Spending Actual'!$B46,'Total Adjustments'!Y$14:Y$53)</f>
        <v>0</v>
      </c>
      <c r="Z46" s="104">
        <f>SUMIF('C Report Grouper'!$B$10:$B$49,'WW Spending Actual'!$B46,'C Report Grouper'!AA$10:AA$49)+SUMIF('Total Adjustments'!$B$14:$B$53,'WW Spending Actual'!$B46,'Total Adjustments'!Z$14:Z$53)</f>
        <v>0</v>
      </c>
      <c r="AA46" s="104">
        <f>SUMIF('C Report Grouper'!$B$10:$B$49,'WW Spending Actual'!$B46,'C Report Grouper'!AB$10:AB$49)+SUMIF('Total Adjustments'!$B$14:$B$53,'WW Spending Actual'!$B46,'Total Adjustments'!AA$14:AA$53)</f>
        <v>0</v>
      </c>
      <c r="AB46" s="104">
        <f>SUMIF('C Report Grouper'!$B$10:$B$49,'WW Spending Actual'!$B46,'C Report Grouper'!AC$10:AC$49)+SUMIF('Total Adjustments'!$B$14:$B$53,'WW Spending Actual'!$B46,'Total Adjustments'!AB$14:AB$53)</f>
        <v>0</v>
      </c>
      <c r="AC46" s="104">
        <f>SUMIF('C Report Grouper'!$B$10:$B$49,'WW Spending Actual'!$B46,'C Report Grouper'!AD$10:AD$49)+SUMIF('Total Adjustments'!$B$14:$B$53,'WW Spending Actual'!$B46,'Total Adjustments'!AC$14:AC$53)</f>
        <v>0</v>
      </c>
      <c r="AD46" s="104">
        <f>SUMIF('C Report Grouper'!$B$10:$B$49,'WW Spending Actual'!$B46,'C Report Grouper'!AE$10:AE$49)+SUMIF('Total Adjustments'!$B$14:$B$53,'WW Spending Actual'!$B46,'Total Adjustments'!AD$14:AD$53)</f>
        <v>0</v>
      </c>
      <c r="AE46" s="104">
        <f>SUMIF('C Report Grouper'!$B$10:$B$49,'WW Spending Actual'!$B46,'C Report Grouper'!AF$10:AF$49)+SUMIF('Total Adjustments'!$B$14:$B$53,'WW Spending Actual'!$B46,'Total Adjustments'!AE$14:AE$53)</f>
        <v>0</v>
      </c>
      <c r="AF46" s="104">
        <f>SUMIF('C Report Grouper'!$B$10:$B$49,'WW Spending Actual'!$B46,'C Report Grouper'!AG$10:AG$49)+SUMIF('Total Adjustments'!$B$14:$B$53,'WW Spending Actual'!$B46,'Total Adjustments'!AF$14:AF$53)</f>
        <v>0</v>
      </c>
      <c r="AG46" s="105">
        <f>SUMIF('C Report Grouper'!$B$10:$B$49,'WW Spending Actual'!$B46,'C Report Grouper'!AH$10:AH$49)+SUMIF('Total Adjustments'!$B$14:$B$53,'WW Spending Actual'!$B46,'Total Adjustments'!AG$14:AG$53)</f>
        <v>0</v>
      </c>
    </row>
    <row r="47" spans="2:33" hidden="1" x14ac:dyDescent="0.2">
      <c r="B47" s="33" t="str">
        <f>IFERROR(VLOOKUP(C47,'MEG Def'!$A$57:$B$60,2),"")</f>
        <v/>
      </c>
      <c r="C47" s="58"/>
      <c r="D47" s="103">
        <f>SUMIF('C Report Grouper'!$B$10:$B$49,'WW Spending Actual'!$B47,'C Report Grouper'!E$10:E$49)+SUMIF('Total Adjustments'!$B$14:$B$53,'WW Spending Actual'!$B47,'Total Adjustments'!D$14:D$53)</f>
        <v>0</v>
      </c>
      <c r="E47" s="418">
        <f>SUMIF('C Report Grouper'!$B$10:$B$49,'WW Spending Actual'!$B47,'C Report Grouper'!F$10:F$49)+SUMIF('Total Adjustments'!$B$14:$B$53,'WW Spending Actual'!$B47,'Total Adjustments'!E$14:E$53)</f>
        <v>0</v>
      </c>
      <c r="F47" s="418">
        <f>SUMIF('C Report Grouper'!$B$10:$B$49,'WW Spending Actual'!$B47,'C Report Grouper'!G$10:G$49)+SUMIF('Total Adjustments'!$B$14:$B$53,'WW Spending Actual'!$B47,'Total Adjustments'!F$14:F$53)</f>
        <v>0</v>
      </c>
      <c r="G47" s="418">
        <f>SUMIF('C Report Grouper'!$B$10:$B$49,'WW Spending Actual'!$B47,'C Report Grouper'!H$10:H$49)+SUMIF('Total Adjustments'!$B$14:$B$53,'WW Spending Actual'!$B47,'Total Adjustments'!G$14:G$53)</f>
        <v>0</v>
      </c>
      <c r="H47" s="105">
        <f>SUMIF('C Report Grouper'!$B$10:$B$49,'WW Spending Actual'!$B47,'C Report Grouper'!I$10:I$49)+SUMIF('Total Adjustments'!$B$14:$B$53,'WW Spending Actual'!$B47,'Total Adjustments'!H$14:H$53)</f>
        <v>0</v>
      </c>
      <c r="I47" s="104">
        <f>SUMIF('C Report Grouper'!$B$10:$B$49,'WW Spending Actual'!$B47,'C Report Grouper'!J$10:J$49)+SUMIF('Total Adjustments'!$B$14:$B$53,'WW Spending Actual'!$B47,'Total Adjustments'!I$14:I$53)</f>
        <v>0</v>
      </c>
      <c r="J47" s="104">
        <f>SUMIF('C Report Grouper'!$B$10:$B$49,'WW Spending Actual'!$B47,'C Report Grouper'!K$10:K$49)+SUMIF('Total Adjustments'!$B$14:$B$53,'WW Spending Actual'!$B47,'Total Adjustments'!J$14:J$53)</f>
        <v>0</v>
      </c>
      <c r="K47" s="104">
        <f>SUMIF('C Report Grouper'!$B$10:$B$49,'WW Spending Actual'!$B47,'C Report Grouper'!L$10:L$49)+SUMIF('Total Adjustments'!$B$14:$B$53,'WW Spending Actual'!$B47,'Total Adjustments'!K$14:K$53)</f>
        <v>0</v>
      </c>
      <c r="L47" s="104">
        <f>SUMIF('C Report Grouper'!$B$10:$B$49,'WW Spending Actual'!$B47,'C Report Grouper'!M$10:M$49)+SUMIF('Total Adjustments'!$B$14:$B$53,'WW Spending Actual'!$B47,'Total Adjustments'!L$14:L$53)</f>
        <v>0</v>
      </c>
      <c r="M47" s="104">
        <f>SUMIF('C Report Grouper'!$B$10:$B$49,'WW Spending Actual'!$B47,'C Report Grouper'!N$10:N$49)+SUMIF('Total Adjustments'!$B$14:$B$53,'WW Spending Actual'!$B47,'Total Adjustments'!M$14:M$53)</f>
        <v>0</v>
      </c>
      <c r="N47" s="104">
        <f>SUMIF('C Report Grouper'!$B$10:$B$49,'WW Spending Actual'!$B47,'C Report Grouper'!O$10:O$49)+SUMIF('Total Adjustments'!$B$14:$B$53,'WW Spending Actual'!$B47,'Total Adjustments'!N$14:N$53)</f>
        <v>0</v>
      </c>
      <c r="O47" s="104">
        <f>SUMIF('C Report Grouper'!$B$10:$B$49,'WW Spending Actual'!$B47,'C Report Grouper'!P$10:P$49)+SUMIF('Total Adjustments'!$B$14:$B$53,'WW Spending Actual'!$B47,'Total Adjustments'!O$14:O$53)</f>
        <v>0</v>
      </c>
      <c r="P47" s="104">
        <f>SUMIF('C Report Grouper'!$B$10:$B$49,'WW Spending Actual'!$B47,'C Report Grouper'!Q$10:Q$49)+SUMIF('Total Adjustments'!$B$14:$B$53,'WW Spending Actual'!$B47,'Total Adjustments'!P$14:P$53)</f>
        <v>0</v>
      </c>
      <c r="Q47" s="104">
        <f>SUMIF('C Report Grouper'!$B$10:$B$49,'WW Spending Actual'!$B47,'C Report Grouper'!R$10:R$49)+SUMIF('Total Adjustments'!$B$14:$B$53,'WW Spending Actual'!$B47,'Total Adjustments'!Q$14:Q$53)</f>
        <v>0</v>
      </c>
      <c r="R47" s="104">
        <f>SUMIF('C Report Grouper'!$B$10:$B$49,'WW Spending Actual'!$B47,'C Report Grouper'!S$10:S$49)+SUMIF('Total Adjustments'!$B$14:$B$53,'WW Spending Actual'!$B47,'Total Adjustments'!R$14:R$53)</f>
        <v>0</v>
      </c>
      <c r="S47" s="104">
        <f>SUMIF('C Report Grouper'!$B$10:$B$49,'WW Spending Actual'!$B47,'C Report Grouper'!T$10:T$49)+SUMIF('Total Adjustments'!$B$14:$B$53,'WW Spending Actual'!$B47,'Total Adjustments'!S$14:S$53)</f>
        <v>0</v>
      </c>
      <c r="T47" s="104">
        <f>SUMIF('C Report Grouper'!$B$10:$B$49,'WW Spending Actual'!$B47,'C Report Grouper'!U$10:U$49)+SUMIF('Total Adjustments'!$B$14:$B$53,'WW Spending Actual'!$B47,'Total Adjustments'!T$14:T$53)</f>
        <v>0</v>
      </c>
      <c r="U47" s="104">
        <f>SUMIF('C Report Grouper'!$B$10:$B$49,'WW Spending Actual'!$B47,'C Report Grouper'!V$10:V$49)+SUMIF('Total Adjustments'!$B$14:$B$53,'WW Spending Actual'!$B47,'Total Adjustments'!U$14:U$53)</f>
        <v>0</v>
      </c>
      <c r="V47" s="104">
        <f>SUMIF('C Report Grouper'!$B$10:$B$49,'WW Spending Actual'!$B47,'C Report Grouper'!W$10:W$49)+SUMIF('Total Adjustments'!$B$14:$B$53,'WW Spending Actual'!$B47,'Total Adjustments'!V$14:V$53)</f>
        <v>0</v>
      </c>
      <c r="W47" s="104">
        <f>SUMIF('C Report Grouper'!$B$10:$B$49,'WW Spending Actual'!$B47,'C Report Grouper'!X$10:X$49)+SUMIF('Total Adjustments'!$B$14:$B$53,'WW Spending Actual'!$B47,'Total Adjustments'!W$14:W$53)</f>
        <v>0</v>
      </c>
      <c r="X47" s="104">
        <f>SUMIF('C Report Grouper'!$B$10:$B$49,'WW Spending Actual'!$B47,'C Report Grouper'!Y$10:Y$49)+SUMIF('Total Adjustments'!$B$14:$B$53,'WW Spending Actual'!$B47,'Total Adjustments'!X$14:X$53)</f>
        <v>0</v>
      </c>
      <c r="Y47" s="104">
        <f>SUMIF('C Report Grouper'!$B$10:$B$49,'WW Spending Actual'!$B47,'C Report Grouper'!Z$10:Z$49)+SUMIF('Total Adjustments'!$B$14:$B$53,'WW Spending Actual'!$B47,'Total Adjustments'!Y$14:Y$53)</f>
        <v>0</v>
      </c>
      <c r="Z47" s="104">
        <f>SUMIF('C Report Grouper'!$B$10:$B$49,'WW Spending Actual'!$B47,'C Report Grouper'!AA$10:AA$49)+SUMIF('Total Adjustments'!$B$14:$B$53,'WW Spending Actual'!$B47,'Total Adjustments'!Z$14:Z$53)</f>
        <v>0</v>
      </c>
      <c r="AA47" s="104">
        <f>SUMIF('C Report Grouper'!$B$10:$B$49,'WW Spending Actual'!$B47,'C Report Grouper'!AB$10:AB$49)+SUMIF('Total Adjustments'!$B$14:$B$53,'WW Spending Actual'!$B47,'Total Adjustments'!AA$14:AA$53)</f>
        <v>0</v>
      </c>
      <c r="AB47" s="104">
        <f>SUMIF('C Report Grouper'!$B$10:$B$49,'WW Spending Actual'!$B47,'C Report Grouper'!AC$10:AC$49)+SUMIF('Total Adjustments'!$B$14:$B$53,'WW Spending Actual'!$B47,'Total Adjustments'!AB$14:AB$53)</f>
        <v>0</v>
      </c>
      <c r="AC47" s="104">
        <f>SUMIF('C Report Grouper'!$B$10:$B$49,'WW Spending Actual'!$B47,'C Report Grouper'!AD$10:AD$49)+SUMIF('Total Adjustments'!$B$14:$B$53,'WW Spending Actual'!$B47,'Total Adjustments'!AC$14:AC$53)</f>
        <v>0</v>
      </c>
      <c r="AD47" s="104">
        <f>SUMIF('C Report Grouper'!$B$10:$B$49,'WW Spending Actual'!$B47,'C Report Grouper'!AE$10:AE$49)+SUMIF('Total Adjustments'!$B$14:$B$53,'WW Spending Actual'!$B47,'Total Adjustments'!AD$14:AD$53)</f>
        <v>0</v>
      </c>
      <c r="AE47" s="104">
        <f>SUMIF('C Report Grouper'!$B$10:$B$49,'WW Spending Actual'!$B47,'C Report Grouper'!AF$10:AF$49)+SUMIF('Total Adjustments'!$B$14:$B$53,'WW Spending Actual'!$B47,'Total Adjustments'!AE$14:AE$53)</f>
        <v>0</v>
      </c>
      <c r="AF47" s="104">
        <f>SUMIF('C Report Grouper'!$B$10:$B$49,'WW Spending Actual'!$B47,'C Report Grouper'!AG$10:AG$49)+SUMIF('Total Adjustments'!$B$14:$B$53,'WW Spending Actual'!$B47,'Total Adjustments'!AF$14:AF$53)</f>
        <v>0</v>
      </c>
      <c r="AG47" s="105">
        <f>SUMIF('C Report Grouper'!$B$10:$B$49,'WW Spending Actual'!$B47,'C Report Grouper'!AH$10:AH$49)+SUMIF('Total Adjustments'!$B$14:$B$53,'WW Spending Actual'!$B47,'Total Adjustments'!AG$14:AG$53)</f>
        <v>0</v>
      </c>
    </row>
    <row r="48" spans="2:33" hidden="1" x14ac:dyDescent="0.2">
      <c r="B48" s="33" t="str">
        <f>IFERROR(VLOOKUP(C48,'MEG Def'!$A$57:$B$60,2),"")</f>
        <v/>
      </c>
      <c r="C48" s="58"/>
      <c r="D48" s="103">
        <f>SUMIF('C Report Grouper'!$B$10:$B$49,'WW Spending Actual'!$B48,'C Report Grouper'!E$10:E$49)+SUMIF('Total Adjustments'!$B$14:$B$53,'WW Spending Actual'!$B48,'Total Adjustments'!D$14:D$53)</f>
        <v>0</v>
      </c>
      <c r="E48" s="418">
        <f>SUMIF('C Report Grouper'!$B$10:$B$49,'WW Spending Actual'!$B48,'C Report Grouper'!F$10:F$49)+SUMIF('Total Adjustments'!$B$14:$B$53,'WW Spending Actual'!$B48,'Total Adjustments'!E$14:E$53)</f>
        <v>0</v>
      </c>
      <c r="F48" s="418">
        <f>SUMIF('C Report Grouper'!$B$10:$B$49,'WW Spending Actual'!$B48,'C Report Grouper'!G$10:G$49)+SUMIF('Total Adjustments'!$B$14:$B$53,'WW Spending Actual'!$B48,'Total Adjustments'!F$14:F$53)</f>
        <v>0</v>
      </c>
      <c r="G48" s="418">
        <f>SUMIF('C Report Grouper'!$B$10:$B$49,'WW Spending Actual'!$B48,'C Report Grouper'!H$10:H$49)+SUMIF('Total Adjustments'!$B$14:$B$53,'WW Spending Actual'!$B48,'Total Adjustments'!G$14:G$53)</f>
        <v>0</v>
      </c>
      <c r="H48" s="105">
        <f>SUMIF('C Report Grouper'!$B$10:$B$49,'WW Spending Actual'!$B48,'C Report Grouper'!I$10:I$49)+SUMIF('Total Adjustments'!$B$14:$B$53,'WW Spending Actual'!$B48,'Total Adjustments'!H$14:H$53)</f>
        <v>0</v>
      </c>
      <c r="I48" s="104">
        <f>SUMIF('C Report Grouper'!$B$10:$B$49,'WW Spending Actual'!$B48,'C Report Grouper'!J$10:J$49)+SUMIF('Total Adjustments'!$B$14:$B$53,'WW Spending Actual'!$B48,'Total Adjustments'!I$14:I$53)</f>
        <v>0</v>
      </c>
      <c r="J48" s="104">
        <f>SUMIF('C Report Grouper'!$B$10:$B$49,'WW Spending Actual'!$B48,'C Report Grouper'!K$10:K$49)+SUMIF('Total Adjustments'!$B$14:$B$53,'WW Spending Actual'!$B48,'Total Adjustments'!J$14:J$53)</f>
        <v>0</v>
      </c>
      <c r="K48" s="104">
        <f>SUMIF('C Report Grouper'!$B$10:$B$49,'WW Spending Actual'!$B48,'C Report Grouper'!L$10:L$49)+SUMIF('Total Adjustments'!$B$14:$B$53,'WW Spending Actual'!$B48,'Total Adjustments'!K$14:K$53)</f>
        <v>0</v>
      </c>
      <c r="L48" s="104">
        <f>SUMIF('C Report Grouper'!$B$10:$B$49,'WW Spending Actual'!$B48,'C Report Grouper'!M$10:M$49)+SUMIF('Total Adjustments'!$B$14:$B$53,'WW Spending Actual'!$B48,'Total Adjustments'!L$14:L$53)</f>
        <v>0</v>
      </c>
      <c r="M48" s="104">
        <f>SUMIF('C Report Grouper'!$B$10:$B$49,'WW Spending Actual'!$B48,'C Report Grouper'!N$10:N$49)+SUMIF('Total Adjustments'!$B$14:$B$53,'WW Spending Actual'!$B48,'Total Adjustments'!M$14:M$53)</f>
        <v>0</v>
      </c>
      <c r="N48" s="104">
        <f>SUMIF('C Report Grouper'!$B$10:$B$49,'WW Spending Actual'!$B48,'C Report Grouper'!O$10:O$49)+SUMIF('Total Adjustments'!$B$14:$B$53,'WW Spending Actual'!$B48,'Total Adjustments'!N$14:N$53)</f>
        <v>0</v>
      </c>
      <c r="O48" s="104">
        <f>SUMIF('C Report Grouper'!$B$10:$B$49,'WW Spending Actual'!$B48,'C Report Grouper'!P$10:P$49)+SUMIF('Total Adjustments'!$B$14:$B$53,'WW Spending Actual'!$B48,'Total Adjustments'!O$14:O$53)</f>
        <v>0</v>
      </c>
      <c r="P48" s="104">
        <f>SUMIF('C Report Grouper'!$B$10:$B$49,'WW Spending Actual'!$B48,'C Report Grouper'!Q$10:Q$49)+SUMIF('Total Adjustments'!$B$14:$B$53,'WW Spending Actual'!$B48,'Total Adjustments'!P$14:P$53)</f>
        <v>0</v>
      </c>
      <c r="Q48" s="104">
        <f>SUMIF('C Report Grouper'!$B$10:$B$49,'WW Spending Actual'!$B48,'C Report Grouper'!R$10:R$49)+SUMIF('Total Adjustments'!$B$14:$B$53,'WW Spending Actual'!$B48,'Total Adjustments'!Q$14:Q$53)</f>
        <v>0</v>
      </c>
      <c r="R48" s="104">
        <f>SUMIF('C Report Grouper'!$B$10:$B$49,'WW Spending Actual'!$B48,'C Report Grouper'!S$10:S$49)+SUMIF('Total Adjustments'!$B$14:$B$53,'WW Spending Actual'!$B48,'Total Adjustments'!R$14:R$53)</f>
        <v>0</v>
      </c>
      <c r="S48" s="104">
        <f>SUMIF('C Report Grouper'!$B$10:$B$49,'WW Spending Actual'!$B48,'C Report Grouper'!T$10:T$49)+SUMIF('Total Adjustments'!$B$14:$B$53,'WW Spending Actual'!$B48,'Total Adjustments'!S$14:S$53)</f>
        <v>0</v>
      </c>
      <c r="T48" s="104">
        <f>SUMIF('C Report Grouper'!$B$10:$B$49,'WW Spending Actual'!$B48,'C Report Grouper'!U$10:U$49)+SUMIF('Total Adjustments'!$B$14:$B$53,'WW Spending Actual'!$B48,'Total Adjustments'!T$14:T$53)</f>
        <v>0</v>
      </c>
      <c r="U48" s="104">
        <f>SUMIF('C Report Grouper'!$B$10:$B$49,'WW Spending Actual'!$B48,'C Report Grouper'!V$10:V$49)+SUMIF('Total Adjustments'!$B$14:$B$53,'WW Spending Actual'!$B48,'Total Adjustments'!U$14:U$53)</f>
        <v>0</v>
      </c>
      <c r="V48" s="104">
        <f>SUMIF('C Report Grouper'!$B$10:$B$49,'WW Spending Actual'!$B48,'C Report Grouper'!W$10:W$49)+SUMIF('Total Adjustments'!$B$14:$B$53,'WW Spending Actual'!$B48,'Total Adjustments'!V$14:V$53)</f>
        <v>0</v>
      </c>
      <c r="W48" s="104">
        <f>SUMIF('C Report Grouper'!$B$10:$B$49,'WW Spending Actual'!$B48,'C Report Grouper'!X$10:X$49)+SUMIF('Total Adjustments'!$B$14:$B$53,'WW Spending Actual'!$B48,'Total Adjustments'!W$14:W$53)</f>
        <v>0</v>
      </c>
      <c r="X48" s="104">
        <f>SUMIF('C Report Grouper'!$B$10:$B$49,'WW Spending Actual'!$B48,'C Report Grouper'!Y$10:Y$49)+SUMIF('Total Adjustments'!$B$14:$B$53,'WW Spending Actual'!$B48,'Total Adjustments'!X$14:X$53)</f>
        <v>0</v>
      </c>
      <c r="Y48" s="104">
        <f>SUMIF('C Report Grouper'!$B$10:$B$49,'WW Spending Actual'!$B48,'C Report Grouper'!Z$10:Z$49)+SUMIF('Total Adjustments'!$B$14:$B$53,'WW Spending Actual'!$B48,'Total Adjustments'!Y$14:Y$53)</f>
        <v>0</v>
      </c>
      <c r="Z48" s="104">
        <f>SUMIF('C Report Grouper'!$B$10:$B$49,'WW Spending Actual'!$B48,'C Report Grouper'!AA$10:AA$49)+SUMIF('Total Adjustments'!$B$14:$B$53,'WW Spending Actual'!$B48,'Total Adjustments'!Z$14:Z$53)</f>
        <v>0</v>
      </c>
      <c r="AA48" s="104">
        <f>SUMIF('C Report Grouper'!$B$10:$B$49,'WW Spending Actual'!$B48,'C Report Grouper'!AB$10:AB$49)+SUMIF('Total Adjustments'!$B$14:$B$53,'WW Spending Actual'!$B48,'Total Adjustments'!AA$14:AA$53)</f>
        <v>0</v>
      </c>
      <c r="AB48" s="104">
        <f>SUMIF('C Report Grouper'!$B$10:$B$49,'WW Spending Actual'!$B48,'C Report Grouper'!AC$10:AC$49)+SUMIF('Total Adjustments'!$B$14:$B$53,'WW Spending Actual'!$B48,'Total Adjustments'!AB$14:AB$53)</f>
        <v>0</v>
      </c>
      <c r="AC48" s="104">
        <f>SUMIF('C Report Grouper'!$B$10:$B$49,'WW Spending Actual'!$B48,'C Report Grouper'!AD$10:AD$49)+SUMIF('Total Adjustments'!$B$14:$B$53,'WW Spending Actual'!$B48,'Total Adjustments'!AC$14:AC$53)</f>
        <v>0</v>
      </c>
      <c r="AD48" s="104">
        <f>SUMIF('C Report Grouper'!$B$10:$B$49,'WW Spending Actual'!$B48,'C Report Grouper'!AE$10:AE$49)+SUMIF('Total Adjustments'!$B$14:$B$53,'WW Spending Actual'!$B48,'Total Adjustments'!AD$14:AD$53)</f>
        <v>0</v>
      </c>
      <c r="AE48" s="104">
        <f>SUMIF('C Report Grouper'!$B$10:$B$49,'WW Spending Actual'!$B48,'C Report Grouper'!AF$10:AF$49)+SUMIF('Total Adjustments'!$B$14:$B$53,'WW Spending Actual'!$B48,'Total Adjustments'!AE$14:AE$53)</f>
        <v>0</v>
      </c>
      <c r="AF48" s="104">
        <f>SUMIF('C Report Grouper'!$B$10:$B$49,'WW Spending Actual'!$B48,'C Report Grouper'!AG$10:AG$49)+SUMIF('Total Adjustments'!$B$14:$B$53,'WW Spending Actual'!$B48,'Total Adjustments'!AF$14:AF$53)</f>
        <v>0</v>
      </c>
      <c r="AG48" s="105">
        <f>SUMIF('C Report Grouper'!$B$10:$B$49,'WW Spending Actual'!$B48,'C Report Grouper'!AH$10:AH$49)+SUMIF('Total Adjustments'!$B$14:$B$53,'WW Spending Actual'!$B48,'Total Adjustments'!AG$14:AG$53)</f>
        <v>0</v>
      </c>
    </row>
    <row r="49" spans="2:33" ht="13.5" thickBot="1" x14ac:dyDescent="0.25">
      <c r="B49" s="33"/>
      <c r="C49" s="60"/>
      <c r="D49" s="199"/>
      <c r="E49" s="200"/>
      <c r="F49" s="200"/>
      <c r="G49" s="200"/>
      <c r="H49" s="201"/>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row>
    <row r="50" spans="2:33" ht="13.5" thickBot="1" x14ac:dyDescent="0.25">
      <c r="B50" s="42" t="s">
        <v>4</v>
      </c>
      <c r="C50" s="237"/>
      <c r="D50" s="331">
        <f>SUM(D9:D49)</f>
        <v>277993275</v>
      </c>
      <c r="E50" s="332">
        <f>SUM(E9:E49)</f>
        <v>390414303</v>
      </c>
      <c r="F50" s="332">
        <f>SUM(F9:F49)</f>
        <v>265701008</v>
      </c>
      <c r="G50" s="332">
        <f>SUM(G9:G49)</f>
        <v>286847458</v>
      </c>
      <c r="H50" s="333">
        <f>SUM(H9:H49)</f>
        <v>355702278</v>
      </c>
      <c r="I50" s="332">
        <f t="shared" ref="I50:AG50" si="0">SUM(I9:I49)</f>
        <v>0</v>
      </c>
      <c r="J50" s="332">
        <f t="shared" si="0"/>
        <v>0</v>
      </c>
      <c r="K50" s="332">
        <f t="shared" si="0"/>
        <v>0</v>
      </c>
      <c r="L50" s="332">
        <f t="shared" si="0"/>
        <v>0</v>
      </c>
      <c r="M50" s="332">
        <f t="shared" si="0"/>
        <v>0</v>
      </c>
      <c r="N50" s="332">
        <f t="shared" si="0"/>
        <v>0</v>
      </c>
      <c r="O50" s="332">
        <f t="shared" si="0"/>
        <v>0</v>
      </c>
      <c r="P50" s="332">
        <f t="shared" si="0"/>
        <v>0</v>
      </c>
      <c r="Q50" s="332">
        <f t="shared" si="0"/>
        <v>0</v>
      </c>
      <c r="R50" s="332">
        <f t="shared" si="0"/>
        <v>0</v>
      </c>
      <c r="S50" s="332">
        <f t="shared" si="0"/>
        <v>0</v>
      </c>
      <c r="T50" s="332">
        <f t="shared" si="0"/>
        <v>0</v>
      </c>
      <c r="U50" s="332">
        <f t="shared" si="0"/>
        <v>0</v>
      </c>
      <c r="V50" s="332">
        <f t="shared" si="0"/>
        <v>0</v>
      </c>
      <c r="W50" s="332">
        <f t="shared" si="0"/>
        <v>0</v>
      </c>
      <c r="X50" s="332">
        <f t="shared" si="0"/>
        <v>0</v>
      </c>
      <c r="Y50" s="332">
        <f t="shared" si="0"/>
        <v>0</v>
      </c>
      <c r="Z50" s="332">
        <f t="shared" si="0"/>
        <v>0</v>
      </c>
      <c r="AA50" s="332">
        <f t="shared" si="0"/>
        <v>0</v>
      </c>
      <c r="AB50" s="332">
        <f t="shared" si="0"/>
        <v>0</v>
      </c>
      <c r="AC50" s="332">
        <f t="shared" si="0"/>
        <v>0</v>
      </c>
      <c r="AD50" s="332">
        <f t="shared" si="0"/>
        <v>0</v>
      </c>
      <c r="AE50" s="332">
        <f t="shared" si="0"/>
        <v>0</v>
      </c>
      <c r="AF50" s="332">
        <f t="shared" si="0"/>
        <v>0</v>
      </c>
      <c r="AG50" s="333">
        <f t="shared" si="0"/>
        <v>0</v>
      </c>
    </row>
    <row r="51" spans="2:33" x14ac:dyDescent="0.2">
      <c r="B51" s="14"/>
      <c r="D51" s="73"/>
      <c r="E51" s="73"/>
      <c r="F51" s="73"/>
      <c r="G51" s="73"/>
      <c r="H51" s="73"/>
    </row>
    <row r="52" spans="2:33" hidden="1" x14ac:dyDescent="0.2">
      <c r="D52" s="78"/>
      <c r="E52" s="78"/>
      <c r="F52" s="78"/>
      <c r="G52" s="78"/>
      <c r="H52" s="78"/>
    </row>
    <row r="53" spans="2:33" ht="13.5" hidden="1" thickBot="1" x14ac:dyDescent="0.25">
      <c r="B53" s="2" t="s">
        <v>17</v>
      </c>
      <c r="C53" s="4"/>
      <c r="D53" s="78"/>
      <c r="E53" s="78"/>
      <c r="F53" s="78"/>
      <c r="G53" s="78"/>
      <c r="H53" s="78"/>
    </row>
    <row r="54" spans="2:33" hidden="1" x14ac:dyDescent="0.2">
      <c r="B54" s="39"/>
      <c r="C54" s="32"/>
      <c r="D54" s="43" t="s">
        <v>0</v>
      </c>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4"/>
    </row>
    <row r="55" spans="2:33" ht="13.5" hidden="1" thickBot="1" x14ac:dyDescent="0.25">
      <c r="B55" s="29"/>
      <c r="C55" s="57"/>
      <c r="D55" s="121">
        <f>'DY Def'!B$5</f>
        <v>1</v>
      </c>
      <c r="E55" s="122">
        <f>'DY Def'!C$5</f>
        <v>2</v>
      </c>
      <c r="F55" s="122">
        <f>'DY Def'!D$5</f>
        <v>3</v>
      </c>
      <c r="G55" s="122">
        <f>'DY Def'!E$5</f>
        <v>4</v>
      </c>
      <c r="H55" s="122">
        <f>'DY Def'!F$5</f>
        <v>5</v>
      </c>
      <c r="I55" s="122">
        <f>'DY Def'!G$5</f>
        <v>6</v>
      </c>
      <c r="J55" s="122">
        <f>'DY Def'!H$5</f>
        <v>7</v>
      </c>
      <c r="K55" s="122">
        <f>'DY Def'!I$5</f>
        <v>8</v>
      </c>
      <c r="L55" s="122">
        <f>'DY Def'!J$5</f>
        <v>9</v>
      </c>
      <c r="M55" s="122">
        <f>'DY Def'!K$5</f>
        <v>10</v>
      </c>
      <c r="N55" s="122">
        <f>'DY Def'!L$5</f>
        <v>11</v>
      </c>
      <c r="O55" s="122">
        <f>'DY Def'!M$5</f>
        <v>12</v>
      </c>
      <c r="P55" s="122">
        <f>'DY Def'!N$5</f>
        <v>13</v>
      </c>
      <c r="Q55" s="122">
        <f>'DY Def'!O$5</f>
        <v>14</v>
      </c>
      <c r="R55" s="122">
        <f>'DY Def'!P$5</f>
        <v>15</v>
      </c>
      <c r="S55" s="122">
        <f>'DY Def'!Q$5</f>
        <v>16</v>
      </c>
      <c r="T55" s="122">
        <f>'DY Def'!R$5</f>
        <v>17</v>
      </c>
      <c r="U55" s="122">
        <f>'DY Def'!S$5</f>
        <v>18</v>
      </c>
      <c r="V55" s="122">
        <f>'DY Def'!T$5</f>
        <v>19</v>
      </c>
      <c r="W55" s="122">
        <f>'DY Def'!U$5</f>
        <v>20</v>
      </c>
      <c r="X55" s="122">
        <f>'DY Def'!V$5</f>
        <v>21</v>
      </c>
      <c r="Y55" s="122">
        <f>'DY Def'!W$5</f>
        <v>22</v>
      </c>
      <c r="Z55" s="122">
        <f>'DY Def'!X$5</f>
        <v>23</v>
      </c>
      <c r="AA55" s="122">
        <f>'DY Def'!Y$5</f>
        <v>24</v>
      </c>
      <c r="AB55" s="122">
        <f>'DY Def'!Z$5</f>
        <v>25</v>
      </c>
      <c r="AC55" s="122">
        <f>'DY Def'!AA$5</f>
        <v>26</v>
      </c>
      <c r="AD55" s="122">
        <f>'DY Def'!AB$5</f>
        <v>27</v>
      </c>
      <c r="AE55" s="122">
        <f>'DY Def'!AC$5</f>
        <v>28</v>
      </c>
      <c r="AF55" s="122">
        <f>'DY Def'!AD$5</f>
        <v>29</v>
      </c>
      <c r="AG55" s="337">
        <f>'DY Def'!AE$5</f>
        <v>30</v>
      </c>
    </row>
    <row r="56" spans="2:33" hidden="1" x14ac:dyDescent="0.2">
      <c r="B56" s="29"/>
      <c r="C56" s="57"/>
      <c r="D56" s="287"/>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9"/>
    </row>
    <row r="57" spans="2:33" hidden="1" x14ac:dyDescent="0.2">
      <c r="B57" s="41" t="s">
        <v>84</v>
      </c>
      <c r="C57" s="57"/>
      <c r="D57" s="290"/>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2"/>
    </row>
    <row r="58" spans="2:33" hidden="1" x14ac:dyDescent="0.2">
      <c r="B58" s="22" t="str">
        <f>IFERROR(VLOOKUP(C58,'MEG Def'!$A$7:$B$12,2),"")</f>
        <v/>
      </c>
      <c r="C58" s="57"/>
      <c r="D58" s="79">
        <f>SUMIF('C Report Grouper'!$B$58:$B$97,'WW Spending Actual'!$B58,'C Report Grouper'!E$58:E$97)</f>
        <v>0</v>
      </c>
      <c r="E58" s="80">
        <f>SUMIF('C Report Grouper'!$B$58:$B$97,'WW Spending Actual'!$B58,'C Report Grouper'!F$58:F$97)</f>
        <v>0</v>
      </c>
      <c r="F58" s="80">
        <f>SUMIF('C Report Grouper'!$B$58:$B$97,'WW Spending Actual'!$B58,'C Report Grouper'!G$58:G$97)</f>
        <v>0</v>
      </c>
      <c r="G58" s="80">
        <f>SUMIF('C Report Grouper'!$B$58:$B$97,'WW Spending Actual'!$B58,'C Report Grouper'!H$58:H$97)</f>
        <v>0</v>
      </c>
      <c r="H58" s="80">
        <f>SUMIF('C Report Grouper'!$B$58:$B$97,'WW Spending Actual'!$B58,'C Report Grouper'!I$58:I$97)</f>
        <v>0</v>
      </c>
      <c r="I58" s="80">
        <f>SUMIF('C Report Grouper'!$B$58:$B$97,'WW Spending Actual'!$B58,'C Report Grouper'!J$58:J$97)</f>
        <v>0</v>
      </c>
      <c r="J58" s="80">
        <f>SUMIF('C Report Grouper'!$B$58:$B$97,'WW Spending Actual'!$B58,'C Report Grouper'!K$58:K$97)</f>
        <v>0</v>
      </c>
      <c r="K58" s="80">
        <f>SUMIF('C Report Grouper'!$B$58:$B$97,'WW Spending Actual'!$B58,'C Report Grouper'!L$58:L$97)</f>
        <v>0</v>
      </c>
      <c r="L58" s="80">
        <f>SUMIF('C Report Grouper'!$B$58:$B$97,'WW Spending Actual'!$B58,'C Report Grouper'!M$58:M$97)</f>
        <v>0</v>
      </c>
      <c r="M58" s="80">
        <f>SUMIF('C Report Grouper'!$B$58:$B$97,'WW Spending Actual'!$B58,'C Report Grouper'!N$58:N$97)</f>
        <v>0</v>
      </c>
      <c r="N58" s="80">
        <f>SUMIF('C Report Grouper'!$B$58:$B$97,'WW Spending Actual'!$B58,'C Report Grouper'!O$58:O$97)</f>
        <v>0</v>
      </c>
      <c r="O58" s="80">
        <f>SUMIF('C Report Grouper'!$B$58:$B$97,'WW Spending Actual'!$B58,'C Report Grouper'!P$58:P$97)</f>
        <v>0</v>
      </c>
      <c r="P58" s="80">
        <f>SUMIF('C Report Grouper'!$B$58:$B$97,'WW Spending Actual'!$B58,'C Report Grouper'!Q$58:Q$97)</f>
        <v>0</v>
      </c>
      <c r="Q58" s="80">
        <f>SUMIF('C Report Grouper'!$B$58:$B$97,'WW Spending Actual'!$B58,'C Report Grouper'!R$58:R$97)</f>
        <v>0</v>
      </c>
      <c r="R58" s="80">
        <f>SUMIF('C Report Grouper'!$B$58:$B$97,'WW Spending Actual'!$B58,'C Report Grouper'!S$58:S$97)</f>
        <v>0</v>
      </c>
      <c r="S58" s="80">
        <f>SUMIF('C Report Grouper'!$B$58:$B$97,'WW Spending Actual'!$B58,'C Report Grouper'!T$58:T$97)</f>
        <v>0</v>
      </c>
      <c r="T58" s="80">
        <f>SUMIF('C Report Grouper'!$B$58:$B$97,'WW Spending Actual'!$B58,'C Report Grouper'!U$58:U$97)</f>
        <v>0</v>
      </c>
      <c r="U58" s="80">
        <f>SUMIF('C Report Grouper'!$B$58:$B$97,'WW Spending Actual'!$B58,'C Report Grouper'!V$58:V$97)</f>
        <v>0</v>
      </c>
      <c r="V58" s="80">
        <f>SUMIF('C Report Grouper'!$B$58:$B$97,'WW Spending Actual'!$B58,'C Report Grouper'!W$58:W$97)</f>
        <v>0</v>
      </c>
      <c r="W58" s="80">
        <f>SUMIF('C Report Grouper'!$B$58:$B$97,'WW Spending Actual'!$B58,'C Report Grouper'!X$58:X$97)</f>
        <v>0</v>
      </c>
      <c r="X58" s="80">
        <f>SUMIF('C Report Grouper'!$B$58:$B$97,'WW Spending Actual'!$B58,'C Report Grouper'!Y$58:Y$97)</f>
        <v>0</v>
      </c>
      <c r="Y58" s="80">
        <f>SUMIF('C Report Grouper'!$B$58:$B$97,'WW Spending Actual'!$B58,'C Report Grouper'!Z$58:Z$97)</f>
        <v>0</v>
      </c>
      <c r="Z58" s="80">
        <f>SUMIF('C Report Grouper'!$B$58:$B$97,'WW Spending Actual'!$B58,'C Report Grouper'!AA$58:AA$97)</f>
        <v>0</v>
      </c>
      <c r="AA58" s="80">
        <f>SUMIF('C Report Grouper'!$B$58:$B$97,'WW Spending Actual'!$B58,'C Report Grouper'!AB$58:AB$97)</f>
        <v>0</v>
      </c>
      <c r="AB58" s="80">
        <f>SUMIF('C Report Grouper'!$B$58:$B$97,'WW Spending Actual'!$B58,'C Report Grouper'!AC$58:AC$97)</f>
        <v>0</v>
      </c>
      <c r="AC58" s="80">
        <f>SUMIF('C Report Grouper'!$B$58:$B$97,'WW Spending Actual'!$B58,'C Report Grouper'!AD$58:AD$97)</f>
        <v>0</v>
      </c>
      <c r="AD58" s="80">
        <f>SUMIF('C Report Grouper'!$B$58:$B$97,'WW Spending Actual'!$B58,'C Report Grouper'!AE$58:AE$97)</f>
        <v>0</v>
      </c>
      <c r="AE58" s="80">
        <f>SUMIF('C Report Grouper'!$B$58:$B$97,'WW Spending Actual'!$B58,'C Report Grouper'!AF$58:AF$97)</f>
        <v>0</v>
      </c>
      <c r="AF58" s="80">
        <f>SUMIF('C Report Grouper'!$B$58:$B$97,'WW Spending Actual'!$B58,'C Report Grouper'!AG$58:AG$97)</f>
        <v>0</v>
      </c>
      <c r="AG58" s="81">
        <f>SUMIF('C Report Grouper'!$B$58:$B$97,'WW Spending Actual'!$B58,'C Report Grouper'!AH$58:AH$97)</f>
        <v>0</v>
      </c>
    </row>
    <row r="59" spans="2:33" hidden="1" x14ac:dyDescent="0.2">
      <c r="B59" s="22" t="str">
        <f>IFERROR(VLOOKUP(C59,'MEG Def'!$A$7:$B$12,2),"")</f>
        <v/>
      </c>
      <c r="C59" s="57"/>
      <c r="D59" s="79">
        <f>SUMIF('C Report Grouper'!$B$58:$B$97,'WW Spending Actual'!$B59,'C Report Grouper'!E$58:E$97)</f>
        <v>0</v>
      </c>
      <c r="E59" s="80">
        <f>SUMIF('C Report Grouper'!$B$58:$B$97,'WW Spending Actual'!$B59,'C Report Grouper'!F$58:F$97)</f>
        <v>0</v>
      </c>
      <c r="F59" s="80">
        <f>SUMIF('C Report Grouper'!$B$58:$B$97,'WW Spending Actual'!$B59,'C Report Grouper'!G$58:G$97)</f>
        <v>0</v>
      </c>
      <c r="G59" s="80">
        <f>SUMIF('C Report Grouper'!$B$58:$B$97,'WW Spending Actual'!$B59,'C Report Grouper'!H$58:H$97)</f>
        <v>0</v>
      </c>
      <c r="H59" s="80">
        <f>SUMIF('C Report Grouper'!$B$58:$B$97,'WW Spending Actual'!$B59,'C Report Grouper'!I$58:I$97)</f>
        <v>0</v>
      </c>
      <c r="I59" s="80">
        <f>SUMIF('C Report Grouper'!$B$58:$B$97,'WW Spending Actual'!$B59,'C Report Grouper'!J$58:J$97)</f>
        <v>0</v>
      </c>
      <c r="J59" s="80">
        <f>SUMIF('C Report Grouper'!$B$58:$B$97,'WW Spending Actual'!$B59,'C Report Grouper'!K$58:K$97)</f>
        <v>0</v>
      </c>
      <c r="K59" s="80">
        <f>SUMIF('C Report Grouper'!$B$58:$B$97,'WW Spending Actual'!$B59,'C Report Grouper'!L$58:L$97)</f>
        <v>0</v>
      </c>
      <c r="L59" s="80">
        <f>SUMIF('C Report Grouper'!$B$58:$B$97,'WW Spending Actual'!$B59,'C Report Grouper'!M$58:M$97)</f>
        <v>0</v>
      </c>
      <c r="M59" s="80">
        <f>SUMIF('C Report Grouper'!$B$58:$B$97,'WW Spending Actual'!$B59,'C Report Grouper'!N$58:N$97)</f>
        <v>0</v>
      </c>
      <c r="N59" s="80">
        <f>SUMIF('C Report Grouper'!$B$58:$B$97,'WW Spending Actual'!$B59,'C Report Grouper'!O$58:O$97)</f>
        <v>0</v>
      </c>
      <c r="O59" s="80">
        <f>SUMIF('C Report Grouper'!$B$58:$B$97,'WW Spending Actual'!$B59,'C Report Grouper'!P$58:P$97)</f>
        <v>0</v>
      </c>
      <c r="P59" s="80">
        <f>SUMIF('C Report Grouper'!$B$58:$B$97,'WW Spending Actual'!$B59,'C Report Grouper'!Q$58:Q$97)</f>
        <v>0</v>
      </c>
      <c r="Q59" s="80">
        <f>SUMIF('C Report Grouper'!$B$58:$B$97,'WW Spending Actual'!$B59,'C Report Grouper'!R$58:R$97)</f>
        <v>0</v>
      </c>
      <c r="R59" s="80">
        <f>SUMIF('C Report Grouper'!$B$58:$B$97,'WW Spending Actual'!$B59,'C Report Grouper'!S$58:S$97)</f>
        <v>0</v>
      </c>
      <c r="S59" s="80">
        <f>SUMIF('C Report Grouper'!$B$58:$B$97,'WW Spending Actual'!$B59,'C Report Grouper'!T$58:T$97)</f>
        <v>0</v>
      </c>
      <c r="T59" s="80">
        <f>SUMIF('C Report Grouper'!$B$58:$B$97,'WW Spending Actual'!$B59,'C Report Grouper'!U$58:U$97)</f>
        <v>0</v>
      </c>
      <c r="U59" s="80">
        <f>SUMIF('C Report Grouper'!$B$58:$B$97,'WW Spending Actual'!$B59,'C Report Grouper'!V$58:V$97)</f>
        <v>0</v>
      </c>
      <c r="V59" s="80">
        <f>SUMIF('C Report Grouper'!$B$58:$B$97,'WW Spending Actual'!$B59,'C Report Grouper'!W$58:W$97)</f>
        <v>0</v>
      </c>
      <c r="W59" s="80">
        <f>SUMIF('C Report Grouper'!$B$58:$B$97,'WW Spending Actual'!$B59,'C Report Grouper'!X$58:X$97)</f>
        <v>0</v>
      </c>
      <c r="X59" s="80">
        <f>SUMIF('C Report Grouper'!$B$58:$B$97,'WW Spending Actual'!$B59,'C Report Grouper'!Y$58:Y$97)</f>
        <v>0</v>
      </c>
      <c r="Y59" s="80">
        <f>SUMIF('C Report Grouper'!$B$58:$B$97,'WW Spending Actual'!$B59,'C Report Grouper'!Z$58:Z$97)</f>
        <v>0</v>
      </c>
      <c r="Z59" s="80">
        <f>SUMIF('C Report Grouper'!$B$58:$B$97,'WW Spending Actual'!$B59,'C Report Grouper'!AA$58:AA$97)</f>
        <v>0</v>
      </c>
      <c r="AA59" s="80">
        <f>SUMIF('C Report Grouper'!$B$58:$B$97,'WW Spending Actual'!$B59,'C Report Grouper'!AB$58:AB$97)</f>
        <v>0</v>
      </c>
      <c r="AB59" s="80">
        <f>SUMIF('C Report Grouper'!$B$58:$B$97,'WW Spending Actual'!$B59,'C Report Grouper'!AC$58:AC$97)</f>
        <v>0</v>
      </c>
      <c r="AC59" s="80">
        <f>SUMIF('C Report Grouper'!$B$58:$B$97,'WW Spending Actual'!$B59,'C Report Grouper'!AD$58:AD$97)</f>
        <v>0</v>
      </c>
      <c r="AD59" s="80">
        <f>SUMIF('C Report Grouper'!$B$58:$B$97,'WW Spending Actual'!$B59,'C Report Grouper'!AE$58:AE$97)</f>
        <v>0</v>
      </c>
      <c r="AE59" s="80">
        <f>SUMIF('C Report Grouper'!$B$58:$B$97,'WW Spending Actual'!$B59,'C Report Grouper'!AF$58:AF$97)</f>
        <v>0</v>
      </c>
      <c r="AF59" s="80">
        <f>SUMIF('C Report Grouper'!$B$58:$B$97,'WW Spending Actual'!$B59,'C Report Grouper'!AG$58:AG$97)</f>
        <v>0</v>
      </c>
      <c r="AG59" s="81">
        <f>SUMIF('C Report Grouper'!$B$58:$B$97,'WW Spending Actual'!$B59,'C Report Grouper'!AH$58:AH$97)</f>
        <v>0</v>
      </c>
    </row>
    <row r="60" spans="2:33" hidden="1" x14ac:dyDescent="0.2">
      <c r="B60" s="22" t="str">
        <f>IFERROR(VLOOKUP(C60,'MEG Def'!$A$7:$B$12,2),"")</f>
        <v/>
      </c>
      <c r="C60" s="57"/>
      <c r="D60" s="79">
        <f>SUMIF('C Report Grouper'!$B$58:$B$97,'WW Spending Actual'!$B60,'C Report Grouper'!E$58:E$97)</f>
        <v>0</v>
      </c>
      <c r="E60" s="80">
        <f>SUMIF('C Report Grouper'!$B$58:$B$97,'WW Spending Actual'!$B60,'C Report Grouper'!F$58:F$97)</f>
        <v>0</v>
      </c>
      <c r="F60" s="80">
        <f>SUMIF('C Report Grouper'!$B$58:$B$97,'WW Spending Actual'!$B60,'C Report Grouper'!G$58:G$97)</f>
        <v>0</v>
      </c>
      <c r="G60" s="80">
        <f>SUMIF('C Report Grouper'!$B$58:$B$97,'WW Spending Actual'!$B60,'C Report Grouper'!H$58:H$97)</f>
        <v>0</v>
      </c>
      <c r="H60" s="80">
        <f>SUMIF('C Report Grouper'!$B$58:$B$97,'WW Spending Actual'!$B60,'C Report Grouper'!I$58:I$97)</f>
        <v>0</v>
      </c>
      <c r="I60" s="80">
        <f>SUMIF('C Report Grouper'!$B$58:$B$97,'WW Spending Actual'!$B60,'C Report Grouper'!J$58:J$97)</f>
        <v>0</v>
      </c>
      <c r="J60" s="80">
        <f>SUMIF('C Report Grouper'!$B$58:$B$97,'WW Spending Actual'!$B60,'C Report Grouper'!K$58:K$97)</f>
        <v>0</v>
      </c>
      <c r="K60" s="80">
        <f>SUMIF('C Report Grouper'!$B$58:$B$97,'WW Spending Actual'!$B60,'C Report Grouper'!L$58:L$97)</f>
        <v>0</v>
      </c>
      <c r="L60" s="80">
        <f>SUMIF('C Report Grouper'!$B$58:$B$97,'WW Spending Actual'!$B60,'C Report Grouper'!M$58:M$97)</f>
        <v>0</v>
      </c>
      <c r="M60" s="80">
        <f>SUMIF('C Report Grouper'!$B$58:$B$97,'WW Spending Actual'!$B60,'C Report Grouper'!N$58:N$97)</f>
        <v>0</v>
      </c>
      <c r="N60" s="80">
        <f>SUMIF('C Report Grouper'!$B$58:$B$97,'WW Spending Actual'!$B60,'C Report Grouper'!O$58:O$97)</f>
        <v>0</v>
      </c>
      <c r="O60" s="80">
        <f>SUMIF('C Report Grouper'!$B$58:$B$97,'WW Spending Actual'!$B60,'C Report Grouper'!P$58:P$97)</f>
        <v>0</v>
      </c>
      <c r="P60" s="80">
        <f>SUMIF('C Report Grouper'!$B$58:$B$97,'WW Spending Actual'!$B60,'C Report Grouper'!Q$58:Q$97)</f>
        <v>0</v>
      </c>
      <c r="Q60" s="80">
        <f>SUMIF('C Report Grouper'!$B$58:$B$97,'WW Spending Actual'!$B60,'C Report Grouper'!R$58:R$97)</f>
        <v>0</v>
      </c>
      <c r="R60" s="80">
        <f>SUMIF('C Report Grouper'!$B$58:$B$97,'WW Spending Actual'!$B60,'C Report Grouper'!S$58:S$97)</f>
        <v>0</v>
      </c>
      <c r="S60" s="80">
        <f>SUMIF('C Report Grouper'!$B$58:$B$97,'WW Spending Actual'!$B60,'C Report Grouper'!T$58:T$97)</f>
        <v>0</v>
      </c>
      <c r="T60" s="80">
        <f>SUMIF('C Report Grouper'!$B$58:$B$97,'WW Spending Actual'!$B60,'C Report Grouper'!U$58:U$97)</f>
        <v>0</v>
      </c>
      <c r="U60" s="80">
        <f>SUMIF('C Report Grouper'!$B$58:$B$97,'WW Spending Actual'!$B60,'C Report Grouper'!V$58:V$97)</f>
        <v>0</v>
      </c>
      <c r="V60" s="80">
        <f>SUMIF('C Report Grouper'!$B$58:$B$97,'WW Spending Actual'!$B60,'C Report Grouper'!W$58:W$97)</f>
        <v>0</v>
      </c>
      <c r="W60" s="80">
        <f>SUMIF('C Report Grouper'!$B$58:$B$97,'WW Spending Actual'!$B60,'C Report Grouper'!X$58:X$97)</f>
        <v>0</v>
      </c>
      <c r="X60" s="80">
        <f>SUMIF('C Report Grouper'!$B$58:$B$97,'WW Spending Actual'!$B60,'C Report Grouper'!Y$58:Y$97)</f>
        <v>0</v>
      </c>
      <c r="Y60" s="80">
        <f>SUMIF('C Report Grouper'!$B$58:$B$97,'WW Spending Actual'!$B60,'C Report Grouper'!Z$58:Z$97)</f>
        <v>0</v>
      </c>
      <c r="Z60" s="80">
        <f>SUMIF('C Report Grouper'!$B$58:$B$97,'WW Spending Actual'!$B60,'C Report Grouper'!AA$58:AA$97)</f>
        <v>0</v>
      </c>
      <c r="AA60" s="80">
        <f>SUMIF('C Report Grouper'!$B$58:$B$97,'WW Spending Actual'!$B60,'C Report Grouper'!AB$58:AB$97)</f>
        <v>0</v>
      </c>
      <c r="AB60" s="80">
        <f>SUMIF('C Report Grouper'!$B$58:$B$97,'WW Spending Actual'!$B60,'C Report Grouper'!AC$58:AC$97)</f>
        <v>0</v>
      </c>
      <c r="AC60" s="80">
        <f>SUMIF('C Report Grouper'!$B$58:$B$97,'WW Spending Actual'!$B60,'C Report Grouper'!AD$58:AD$97)</f>
        <v>0</v>
      </c>
      <c r="AD60" s="80">
        <f>SUMIF('C Report Grouper'!$B$58:$B$97,'WW Spending Actual'!$B60,'C Report Grouper'!AE$58:AE$97)</f>
        <v>0</v>
      </c>
      <c r="AE60" s="80">
        <f>SUMIF('C Report Grouper'!$B$58:$B$97,'WW Spending Actual'!$B60,'C Report Grouper'!AF$58:AF$97)</f>
        <v>0</v>
      </c>
      <c r="AF60" s="80">
        <f>SUMIF('C Report Grouper'!$B$58:$B$97,'WW Spending Actual'!$B60,'C Report Grouper'!AG$58:AG$97)</f>
        <v>0</v>
      </c>
      <c r="AG60" s="81">
        <f>SUMIF('C Report Grouper'!$B$58:$B$97,'WW Spending Actual'!$B60,'C Report Grouper'!AH$58:AH$97)</f>
        <v>0</v>
      </c>
    </row>
    <row r="61" spans="2:33" hidden="1" x14ac:dyDescent="0.2">
      <c r="B61" s="22" t="str">
        <f>IFERROR(VLOOKUP(C61,'MEG Def'!$A$7:$B$12,2),"")</f>
        <v/>
      </c>
      <c r="C61" s="57"/>
      <c r="D61" s="79">
        <f>SUMIF('C Report Grouper'!$B$58:$B$97,'WW Spending Actual'!$B61,'C Report Grouper'!E$58:E$97)</f>
        <v>0</v>
      </c>
      <c r="E61" s="80">
        <f>SUMIF('C Report Grouper'!$B$58:$B$97,'WW Spending Actual'!$B61,'C Report Grouper'!F$58:F$97)</f>
        <v>0</v>
      </c>
      <c r="F61" s="80">
        <f>SUMIF('C Report Grouper'!$B$58:$B$97,'WW Spending Actual'!$B61,'C Report Grouper'!G$58:G$97)</f>
        <v>0</v>
      </c>
      <c r="G61" s="80">
        <f>SUMIF('C Report Grouper'!$B$58:$B$97,'WW Spending Actual'!$B61,'C Report Grouper'!H$58:H$97)</f>
        <v>0</v>
      </c>
      <c r="H61" s="80">
        <f>SUMIF('C Report Grouper'!$B$58:$B$97,'WW Spending Actual'!$B61,'C Report Grouper'!I$58:I$97)</f>
        <v>0</v>
      </c>
      <c r="I61" s="80">
        <f>SUMIF('C Report Grouper'!$B$58:$B$97,'WW Spending Actual'!$B61,'C Report Grouper'!J$58:J$97)</f>
        <v>0</v>
      </c>
      <c r="J61" s="80">
        <f>SUMIF('C Report Grouper'!$B$58:$B$97,'WW Spending Actual'!$B61,'C Report Grouper'!K$58:K$97)</f>
        <v>0</v>
      </c>
      <c r="K61" s="80">
        <f>SUMIF('C Report Grouper'!$B$58:$B$97,'WW Spending Actual'!$B61,'C Report Grouper'!L$58:L$97)</f>
        <v>0</v>
      </c>
      <c r="L61" s="80">
        <f>SUMIF('C Report Grouper'!$B$58:$B$97,'WW Spending Actual'!$B61,'C Report Grouper'!M$58:M$97)</f>
        <v>0</v>
      </c>
      <c r="M61" s="80">
        <f>SUMIF('C Report Grouper'!$B$58:$B$97,'WW Spending Actual'!$B61,'C Report Grouper'!N$58:N$97)</f>
        <v>0</v>
      </c>
      <c r="N61" s="80">
        <f>SUMIF('C Report Grouper'!$B$58:$B$97,'WW Spending Actual'!$B61,'C Report Grouper'!O$58:O$97)</f>
        <v>0</v>
      </c>
      <c r="O61" s="80">
        <f>SUMIF('C Report Grouper'!$B$58:$B$97,'WW Spending Actual'!$B61,'C Report Grouper'!P$58:P$97)</f>
        <v>0</v>
      </c>
      <c r="P61" s="80">
        <f>SUMIF('C Report Grouper'!$B$58:$B$97,'WW Spending Actual'!$B61,'C Report Grouper'!Q$58:Q$97)</f>
        <v>0</v>
      </c>
      <c r="Q61" s="80">
        <f>SUMIF('C Report Grouper'!$B$58:$B$97,'WW Spending Actual'!$B61,'C Report Grouper'!R$58:R$97)</f>
        <v>0</v>
      </c>
      <c r="R61" s="80">
        <f>SUMIF('C Report Grouper'!$B$58:$B$97,'WW Spending Actual'!$B61,'C Report Grouper'!S$58:S$97)</f>
        <v>0</v>
      </c>
      <c r="S61" s="80">
        <f>SUMIF('C Report Grouper'!$B$58:$B$97,'WW Spending Actual'!$B61,'C Report Grouper'!T$58:T$97)</f>
        <v>0</v>
      </c>
      <c r="T61" s="80">
        <f>SUMIF('C Report Grouper'!$B$58:$B$97,'WW Spending Actual'!$B61,'C Report Grouper'!U$58:U$97)</f>
        <v>0</v>
      </c>
      <c r="U61" s="80">
        <f>SUMIF('C Report Grouper'!$B$58:$B$97,'WW Spending Actual'!$B61,'C Report Grouper'!V$58:V$97)</f>
        <v>0</v>
      </c>
      <c r="V61" s="80">
        <f>SUMIF('C Report Grouper'!$B$58:$B$97,'WW Spending Actual'!$B61,'C Report Grouper'!W$58:W$97)</f>
        <v>0</v>
      </c>
      <c r="W61" s="80">
        <f>SUMIF('C Report Grouper'!$B$58:$B$97,'WW Spending Actual'!$B61,'C Report Grouper'!X$58:X$97)</f>
        <v>0</v>
      </c>
      <c r="X61" s="80">
        <f>SUMIF('C Report Grouper'!$B$58:$B$97,'WW Spending Actual'!$B61,'C Report Grouper'!Y$58:Y$97)</f>
        <v>0</v>
      </c>
      <c r="Y61" s="80">
        <f>SUMIF('C Report Grouper'!$B$58:$B$97,'WW Spending Actual'!$B61,'C Report Grouper'!Z$58:Z$97)</f>
        <v>0</v>
      </c>
      <c r="Z61" s="80">
        <f>SUMIF('C Report Grouper'!$B$58:$B$97,'WW Spending Actual'!$B61,'C Report Grouper'!AA$58:AA$97)</f>
        <v>0</v>
      </c>
      <c r="AA61" s="80">
        <f>SUMIF('C Report Grouper'!$B$58:$B$97,'WW Spending Actual'!$B61,'C Report Grouper'!AB$58:AB$97)</f>
        <v>0</v>
      </c>
      <c r="AB61" s="80">
        <f>SUMIF('C Report Grouper'!$B$58:$B$97,'WW Spending Actual'!$B61,'C Report Grouper'!AC$58:AC$97)</f>
        <v>0</v>
      </c>
      <c r="AC61" s="80">
        <f>SUMIF('C Report Grouper'!$B$58:$B$97,'WW Spending Actual'!$B61,'C Report Grouper'!AD$58:AD$97)</f>
        <v>0</v>
      </c>
      <c r="AD61" s="80">
        <f>SUMIF('C Report Grouper'!$B$58:$B$97,'WW Spending Actual'!$B61,'C Report Grouper'!AE$58:AE$97)</f>
        <v>0</v>
      </c>
      <c r="AE61" s="80">
        <f>SUMIF('C Report Grouper'!$B$58:$B$97,'WW Spending Actual'!$B61,'C Report Grouper'!AF$58:AF$97)</f>
        <v>0</v>
      </c>
      <c r="AF61" s="80">
        <f>SUMIF('C Report Grouper'!$B$58:$B$97,'WW Spending Actual'!$B61,'C Report Grouper'!AG$58:AG$97)</f>
        <v>0</v>
      </c>
      <c r="AG61" s="81">
        <f>SUMIF('C Report Grouper'!$B$58:$B$97,'WW Spending Actual'!$B61,'C Report Grouper'!AH$58:AH$97)</f>
        <v>0</v>
      </c>
    </row>
    <row r="62" spans="2:33" hidden="1" x14ac:dyDescent="0.2">
      <c r="B62" s="22" t="str">
        <f>IFERROR(VLOOKUP(C62,'MEG Def'!$A$7:$B$12,2),"")</f>
        <v/>
      </c>
      <c r="C62" s="57"/>
      <c r="D62" s="79">
        <f>SUMIF('C Report Grouper'!$B$58:$B$97,'WW Spending Actual'!$B62,'C Report Grouper'!E$58:E$97)</f>
        <v>0</v>
      </c>
      <c r="E62" s="80">
        <f>SUMIF('C Report Grouper'!$B$58:$B$97,'WW Spending Actual'!$B62,'C Report Grouper'!F$58:F$97)</f>
        <v>0</v>
      </c>
      <c r="F62" s="80">
        <f>SUMIF('C Report Grouper'!$B$58:$B$97,'WW Spending Actual'!$B62,'C Report Grouper'!G$58:G$97)</f>
        <v>0</v>
      </c>
      <c r="G62" s="80">
        <f>SUMIF('C Report Grouper'!$B$58:$B$97,'WW Spending Actual'!$B62,'C Report Grouper'!H$58:H$97)</f>
        <v>0</v>
      </c>
      <c r="H62" s="80">
        <f>SUMIF('C Report Grouper'!$B$58:$B$97,'WW Spending Actual'!$B62,'C Report Grouper'!I$58:I$97)</f>
        <v>0</v>
      </c>
      <c r="I62" s="80">
        <f>SUMIF('C Report Grouper'!$B$58:$B$97,'WW Spending Actual'!$B62,'C Report Grouper'!J$58:J$97)</f>
        <v>0</v>
      </c>
      <c r="J62" s="80">
        <f>SUMIF('C Report Grouper'!$B$58:$B$97,'WW Spending Actual'!$B62,'C Report Grouper'!K$58:K$97)</f>
        <v>0</v>
      </c>
      <c r="K62" s="80">
        <f>SUMIF('C Report Grouper'!$B$58:$B$97,'WW Spending Actual'!$B62,'C Report Grouper'!L$58:L$97)</f>
        <v>0</v>
      </c>
      <c r="L62" s="80">
        <f>SUMIF('C Report Grouper'!$B$58:$B$97,'WW Spending Actual'!$B62,'C Report Grouper'!M$58:M$97)</f>
        <v>0</v>
      </c>
      <c r="M62" s="80">
        <f>SUMIF('C Report Grouper'!$B$58:$B$97,'WW Spending Actual'!$B62,'C Report Grouper'!N$58:N$97)</f>
        <v>0</v>
      </c>
      <c r="N62" s="80">
        <f>SUMIF('C Report Grouper'!$B$58:$B$97,'WW Spending Actual'!$B62,'C Report Grouper'!O$58:O$97)</f>
        <v>0</v>
      </c>
      <c r="O62" s="80">
        <f>SUMIF('C Report Grouper'!$B$58:$B$97,'WW Spending Actual'!$B62,'C Report Grouper'!P$58:P$97)</f>
        <v>0</v>
      </c>
      <c r="P62" s="80">
        <f>SUMIF('C Report Grouper'!$B$58:$B$97,'WW Spending Actual'!$B62,'C Report Grouper'!Q$58:Q$97)</f>
        <v>0</v>
      </c>
      <c r="Q62" s="80">
        <f>SUMIF('C Report Grouper'!$B$58:$B$97,'WW Spending Actual'!$B62,'C Report Grouper'!R$58:R$97)</f>
        <v>0</v>
      </c>
      <c r="R62" s="80">
        <f>SUMIF('C Report Grouper'!$B$58:$B$97,'WW Spending Actual'!$B62,'C Report Grouper'!S$58:S$97)</f>
        <v>0</v>
      </c>
      <c r="S62" s="80">
        <f>SUMIF('C Report Grouper'!$B$58:$B$97,'WW Spending Actual'!$B62,'C Report Grouper'!T$58:T$97)</f>
        <v>0</v>
      </c>
      <c r="T62" s="80">
        <f>SUMIF('C Report Grouper'!$B$58:$B$97,'WW Spending Actual'!$B62,'C Report Grouper'!U$58:U$97)</f>
        <v>0</v>
      </c>
      <c r="U62" s="80">
        <f>SUMIF('C Report Grouper'!$B$58:$B$97,'WW Spending Actual'!$B62,'C Report Grouper'!V$58:V$97)</f>
        <v>0</v>
      </c>
      <c r="V62" s="80">
        <f>SUMIF('C Report Grouper'!$B$58:$B$97,'WW Spending Actual'!$B62,'C Report Grouper'!W$58:W$97)</f>
        <v>0</v>
      </c>
      <c r="W62" s="80">
        <f>SUMIF('C Report Grouper'!$B$58:$B$97,'WW Spending Actual'!$B62,'C Report Grouper'!X$58:X$97)</f>
        <v>0</v>
      </c>
      <c r="X62" s="80">
        <f>SUMIF('C Report Grouper'!$B$58:$B$97,'WW Spending Actual'!$B62,'C Report Grouper'!Y$58:Y$97)</f>
        <v>0</v>
      </c>
      <c r="Y62" s="80">
        <f>SUMIF('C Report Grouper'!$B$58:$B$97,'WW Spending Actual'!$B62,'C Report Grouper'!Z$58:Z$97)</f>
        <v>0</v>
      </c>
      <c r="Z62" s="80">
        <f>SUMIF('C Report Grouper'!$B$58:$B$97,'WW Spending Actual'!$B62,'C Report Grouper'!AA$58:AA$97)</f>
        <v>0</v>
      </c>
      <c r="AA62" s="80">
        <f>SUMIF('C Report Grouper'!$B$58:$B$97,'WW Spending Actual'!$B62,'C Report Grouper'!AB$58:AB$97)</f>
        <v>0</v>
      </c>
      <c r="AB62" s="80">
        <f>SUMIF('C Report Grouper'!$B$58:$B$97,'WW Spending Actual'!$B62,'C Report Grouper'!AC$58:AC$97)</f>
        <v>0</v>
      </c>
      <c r="AC62" s="80">
        <f>SUMIF('C Report Grouper'!$B$58:$B$97,'WW Spending Actual'!$B62,'C Report Grouper'!AD$58:AD$97)</f>
        <v>0</v>
      </c>
      <c r="AD62" s="80">
        <f>SUMIF('C Report Grouper'!$B$58:$B$97,'WW Spending Actual'!$B62,'C Report Grouper'!AE$58:AE$97)</f>
        <v>0</v>
      </c>
      <c r="AE62" s="80">
        <f>SUMIF('C Report Grouper'!$B$58:$B$97,'WW Spending Actual'!$B62,'C Report Grouper'!AF$58:AF$97)</f>
        <v>0</v>
      </c>
      <c r="AF62" s="80">
        <f>SUMIF('C Report Grouper'!$B$58:$B$97,'WW Spending Actual'!$B62,'C Report Grouper'!AG$58:AG$97)</f>
        <v>0</v>
      </c>
      <c r="AG62" s="81">
        <f>SUMIF('C Report Grouper'!$B$58:$B$97,'WW Spending Actual'!$B62,'C Report Grouper'!AH$58:AH$97)</f>
        <v>0</v>
      </c>
    </row>
    <row r="63" spans="2:33" hidden="1" x14ac:dyDescent="0.2">
      <c r="B63" s="22"/>
      <c r="C63" s="57"/>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1"/>
    </row>
    <row r="64" spans="2:33" hidden="1" x14ac:dyDescent="0.2">
      <c r="B64" s="30" t="s">
        <v>86</v>
      </c>
      <c r="C64" s="57"/>
      <c r="D64" s="79">
        <f>SUMIF('C Report Grouper'!$B$58:$B$97,'WW Spending Actual'!$B64,'C Report Grouper'!E$58:E$97)</f>
        <v>0</v>
      </c>
      <c r="E64" s="80">
        <f>SUMIF('C Report Grouper'!$B$58:$B$97,'WW Spending Actual'!$B64,'C Report Grouper'!F$58:F$97)</f>
        <v>0</v>
      </c>
      <c r="F64" s="80">
        <f>SUMIF('C Report Grouper'!$B$58:$B$97,'WW Spending Actual'!$B64,'C Report Grouper'!G$58:G$97)</f>
        <v>0</v>
      </c>
      <c r="G64" s="80">
        <f>SUMIF('C Report Grouper'!$B$58:$B$97,'WW Spending Actual'!$B64,'C Report Grouper'!H$58:H$97)</f>
        <v>0</v>
      </c>
      <c r="H64" s="80">
        <f>SUMIF('C Report Grouper'!$B$58:$B$97,'WW Spending Actual'!$B64,'C Report Grouper'!I$58:I$97)</f>
        <v>0</v>
      </c>
      <c r="I64" s="80">
        <f>SUMIF('C Report Grouper'!$B$58:$B$97,'WW Spending Actual'!$B64,'C Report Grouper'!J$58:J$97)</f>
        <v>0</v>
      </c>
      <c r="J64" s="80">
        <f>SUMIF('C Report Grouper'!$B$58:$B$97,'WW Spending Actual'!$B64,'C Report Grouper'!K$58:K$97)</f>
        <v>0</v>
      </c>
      <c r="K64" s="80">
        <f>SUMIF('C Report Grouper'!$B$58:$B$97,'WW Spending Actual'!$B64,'C Report Grouper'!L$58:L$97)</f>
        <v>0</v>
      </c>
      <c r="L64" s="80">
        <f>SUMIF('C Report Grouper'!$B$58:$B$97,'WW Spending Actual'!$B64,'C Report Grouper'!M$58:M$97)</f>
        <v>0</v>
      </c>
      <c r="M64" s="80">
        <f>SUMIF('C Report Grouper'!$B$58:$B$97,'WW Spending Actual'!$B64,'C Report Grouper'!N$58:N$97)</f>
        <v>0</v>
      </c>
      <c r="N64" s="80">
        <f>SUMIF('C Report Grouper'!$B$58:$B$97,'WW Spending Actual'!$B64,'C Report Grouper'!O$58:O$97)</f>
        <v>0</v>
      </c>
      <c r="O64" s="80">
        <f>SUMIF('C Report Grouper'!$B$58:$B$97,'WW Spending Actual'!$B64,'C Report Grouper'!P$58:P$97)</f>
        <v>0</v>
      </c>
      <c r="P64" s="80">
        <f>SUMIF('C Report Grouper'!$B$58:$B$97,'WW Spending Actual'!$B64,'C Report Grouper'!Q$58:Q$97)</f>
        <v>0</v>
      </c>
      <c r="Q64" s="80">
        <f>SUMIF('C Report Grouper'!$B$58:$B$97,'WW Spending Actual'!$B64,'C Report Grouper'!R$58:R$97)</f>
        <v>0</v>
      </c>
      <c r="R64" s="80">
        <f>SUMIF('C Report Grouper'!$B$58:$B$97,'WW Spending Actual'!$B64,'C Report Grouper'!S$58:S$97)</f>
        <v>0</v>
      </c>
      <c r="S64" s="80">
        <f>SUMIF('C Report Grouper'!$B$58:$B$97,'WW Spending Actual'!$B64,'C Report Grouper'!T$58:T$97)</f>
        <v>0</v>
      </c>
      <c r="T64" s="80">
        <f>SUMIF('C Report Grouper'!$B$58:$B$97,'WW Spending Actual'!$B64,'C Report Grouper'!U$58:U$97)</f>
        <v>0</v>
      </c>
      <c r="U64" s="80">
        <f>SUMIF('C Report Grouper'!$B$58:$B$97,'WW Spending Actual'!$B64,'C Report Grouper'!V$58:V$97)</f>
        <v>0</v>
      </c>
      <c r="V64" s="80">
        <f>SUMIF('C Report Grouper'!$B$58:$B$97,'WW Spending Actual'!$B64,'C Report Grouper'!W$58:W$97)</f>
        <v>0</v>
      </c>
      <c r="W64" s="80">
        <f>SUMIF('C Report Grouper'!$B$58:$B$97,'WW Spending Actual'!$B64,'C Report Grouper'!X$58:X$97)</f>
        <v>0</v>
      </c>
      <c r="X64" s="80">
        <f>SUMIF('C Report Grouper'!$B$58:$B$97,'WW Spending Actual'!$B64,'C Report Grouper'!Y$58:Y$97)</f>
        <v>0</v>
      </c>
      <c r="Y64" s="80">
        <f>SUMIF('C Report Grouper'!$B$58:$B$97,'WW Spending Actual'!$B64,'C Report Grouper'!Z$58:Z$97)</f>
        <v>0</v>
      </c>
      <c r="Z64" s="80">
        <f>SUMIF('C Report Grouper'!$B$58:$B$97,'WW Spending Actual'!$B64,'C Report Grouper'!AA$58:AA$97)</f>
        <v>0</v>
      </c>
      <c r="AA64" s="80">
        <f>SUMIF('C Report Grouper'!$B$58:$B$97,'WW Spending Actual'!$B64,'C Report Grouper'!AB$58:AB$97)</f>
        <v>0</v>
      </c>
      <c r="AB64" s="80">
        <f>SUMIF('C Report Grouper'!$B$58:$B$97,'WW Spending Actual'!$B64,'C Report Grouper'!AC$58:AC$97)</f>
        <v>0</v>
      </c>
      <c r="AC64" s="80">
        <f>SUMIF('C Report Grouper'!$B$58:$B$97,'WW Spending Actual'!$B64,'C Report Grouper'!AD$58:AD$97)</f>
        <v>0</v>
      </c>
      <c r="AD64" s="80">
        <f>SUMIF('C Report Grouper'!$B$58:$B$97,'WW Spending Actual'!$B64,'C Report Grouper'!AE$58:AE$97)</f>
        <v>0</v>
      </c>
      <c r="AE64" s="80">
        <f>SUMIF('C Report Grouper'!$B$58:$B$97,'WW Spending Actual'!$B64,'C Report Grouper'!AF$58:AF$97)</f>
        <v>0</v>
      </c>
      <c r="AF64" s="80">
        <f>SUMIF('C Report Grouper'!$B$58:$B$97,'WW Spending Actual'!$B64,'C Report Grouper'!AG$58:AG$97)</f>
        <v>0</v>
      </c>
      <c r="AG64" s="81">
        <f>SUMIF('C Report Grouper'!$B$58:$B$97,'WW Spending Actual'!$B64,'C Report Grouper'!AH$58:AH$97)</f>
        <v>0</v>
      </c>
    </row>
    <row r="65" spans="2:33" hidden="1" x14ac:dyDescent="0.2">
      <c r="B65" s="33" t="str">
        <f>IFERROR(VLOOKUP(C65,'MEG Def'!$A$21:$B$26,2),"")</f>
        <v/>
      </c>
      <c r="C65" s="57"/>
      <c r="D65" s="79">
        <f>SUMIF('C Report Grouper'!$B$58:$B$97,'WW Spending Actual'!$B65,'C Report Grouper'!E$58:E$97)</f>
        <v>0</v>
      </c>
      <c r="E65" s="80">
        <f>SUMIF('C Report Grouper'!$B$58:$B$97,'WW Spending Actual'!$B65,'C Report Grouper'!F$58:F$97)</f>
        <v>0</v>
      </c>
      <c r="F65" s="80">
        <f>SUMIF('C Report Grouper'!$B$58:$B$97,'WW Spending Actual'!$B65,'C Report Grouper'!G$58:G$97)</f>
        <v>0</v>
      </c>
      <c r="G65" s="80">
        <f>SUMIF('C Report Grouper'!$B$58:$B$97,'WW Spending Actual'!$B65,'C Report Grouper'!H$58:H$97)</f>
        <v>0</v>
      </c>
      <c r="H65" s="80">
        <f>SUMIF('C Report Grouper'!$B$58:$B$97,'WW Spending Actual'!$B65,'C Report Grouper'!I$58:I$97)</f>
        <v>0</v>
      </c>
      <c r="I65" s="80">
        <f>SUMIF('C Report Grouper'!$B$58:$B$97,'WW Spending Actual'!$B65,'C Report Grouper'!J$58:J$97)</f>
        <v>0</v>
      </c>
      <c r="J65" s="80">
        <f>SUMIF('C Report Grouper'!$B$58:$B$97,'WW Spending Actual'!$B65,'C Report Grouper'!K$58:K$97)</f>
        <v>0</v>
      </c>
      <c r="K65" s="80">
        <f>SUMIF('C Report Grouper'!$B$58:$B$97,'WW Spending Actual'!$B65,'C Report Grouper'!L$58:L$97)</f>
        <v>0</v>
      </c>
      <c r="L65" s="80">
        <f>SUMIF('C Report Grouper'!$B$58:$B$97,'WW Spending Actual'!$B65,'C Report Grouper'!M$58:M$97)</f>
        <v>0</v>
      </c>
      <c r="M65" s="80">
        <f>SUMIF('C Report Grouper'!$B$58:$B$97,'WW Spending Actual'!$B65,'C Report Grouper'!N$58:N$97)</f>
        <v>0</v>
      </c>
      <c r="N65" s="80">
        <f>SUMIF('C Report Grouper'!$B$58:$B$97,'WW Spending Actual'!$B65,'C Report Grouper'!O$58:O$97)</f>
        <v>0</v>
      </c>
      <c r="O65" s="80">
        <f>SUMIF('C Report Grouper'!$B$58:$B$97,'WW Spending Actual'!$B65,'C Report Grouper'!P$58:P$97)</f>
        <v>0</v>
      </c>
      <c r="P65" s="80">
        <f>SUMIF('C Report Grouper'!$B$58:$B$97,'WW Spending Actual'!$B65,'C Report Grouper'!Q$58:Q$97)</f>
        <v>0</v>
      </c>
      <c r="Q65" s="80">
        <f>SUMIF('C Report Grouper'!$B$58:$B$97,'WW Spending Actual'!$B65,'C Report Grouper'!R$58:R$97)</f>
        <v>0</v>
      </c>
      <c r="R65" s="80">
        <f>SUMIF('C Report Grouper'!$B$58:$B$97,'WW Spending Actual'!$B65,'C Report Grouper'!S$58:S$97)</f>
        <v>0</v>
      </c>
      <c r="S65" s="80">
        <f>SUMIF('C Report Grouper'!$B$58:$B$97,'WW Spending Actual'!$B65,'C Report Grouper'!T$58:T$97)</f>
        <v>0</v>
      </c>
      <c r="T65" s="80">
        <f>SUMIF('C Report Grouper'!$B$58:$B$97,'WW Spending Actual'!$B65,'C Report Grouper'!U$58:U$97)</f>
        <v>0</v>
      </c>
      <c r="U65" s="80">
        <f>SUMIF('C Report Grouper'!$B$58:$B$97,'WW Spending Actual'!$B65,'C Report Grouper'!V$58:V$97)</f>
        <v>0</v>
      </c>
      <c r="V65" s="80">
        <f>SUMIF('C Report Grouper'!$B$58:$B$97,'WW Spending Actual'!$B65,'C Report Grouper'!W$58:W$97)</f>
        <v>0</v>
      </c>
      <c r="W65" s="80">
        <f>SUMIF('C Report Grouper'!$B$58:$B$97,'WW Spending Actual'!$B65,'C Report Grouper'!X$58:X$97)</f>
        <v>0</v>
      </c>
      <c r="X65" s="80">
        <f>SUMIF('C Report Grouper'!$B$58:$B$97,'WW Spending Actual'!$B65,'C Report Grouper'!Y$58:Y$97)</f>
        <v>0</v>
      </c>
      <c r="Y65" s="80">
        <f>SUMIF('C Report Grouper'!$B$58:$B$97,'WW Spending Actual'!$B65,'C Report Grouper'!Z$58:Z$97)</f>
        <v>0</v>
      </c>
      <c r="Z65" s="80">
        <f>SUMIF('C Report Grouper'!$B$58:$B$97,'WW Spending Actual'!$B65,'C Report Grouper'!AA$58:AA$97)</f>
        <v>0</v>
      </c>
      <c r="AA65" s="80">
        <f>SUMIF('C Report Grouper'!$B$58:$B$97,'WW Spending Actual'!$B65,'C Report Grouper'!AB$58:AB$97)</f>
        <v>0</v>
      </c>
      <c r="AB65" s="80">
        <f>SUMIF('C Report Grouper'!$B$58:$B$97,'WW Spending Actual'!$B65,'C Report Grouper'!AC$58:AC$97)</f>
        <v>0</v>
      </c>
      <c r="AC65" s="80">
        <f>SUMIF('C Report Grouper'!$B$58:$B$97,'WW Spending Actual'!$B65,'C Report Grouper'!AD$58:AD$97)</f>
        <v>0</v>
      </c>
      <c r="AD65" s="80">
        <f>SUMIF('C Report Grouper'!$B$58:$B$97,'WW Spending Actual'!$B65,'C Report Grouper'!AE$58:AE$97)</f>
        <v>0</v>
      </c>
      <c r="AE65" s="80">
        <f>SUMIF('C Report Grouper'!$B$58:$B$97,'WW Spending Actual'!$B65,'C Report Grouper'!AF$58:AF$97)</f>
        <v>0</v>
      </c>
      <c r="AF65" s="80">
        <f>SUMIF('C Report Grouper'!$B$58:$B$97,'WW Spending Actual'!$B65,'C Report Grouper'!AG$58:AG$97)</f>
        <v>0</v>
      </c>
      <c r="AG65" s="81">
        <f>SUMIF('C Report Grouper'!$B$58:$B$97,'WW Spending Actual'!$B65,'C Report Grouper'!AH$58:AH$97)</f>
        <v>0</v>
      </c>
    </row>
    <row r="66" spans="2:33" hidden="1" x14ac:dyDescent="0.2">
      <c r="B66" s="33" t="str">
        <f>IFERROR(VLOOKUP(C66,'MEG Def'!$A$21:$B$26,2),"")</f>
        <v/>
      </c>
      <c r="C66" s="57"/>
      <c r="D66" s="79">
        <f>SUMIF('C Report Grouper'!$B$58:$B$97,'WW Spending Actual'!$B66,'C Report Grouper'!E$58:E$97)</f>
        <v>0</v>
      </c>
      <c r="E66" s="80">
        <f>SUMIF('C Report Grouper'!$B$58:$B$97,'WW Spending Actual'!$B66,'C Report Grouper'!F$58:F$97)</f>
        <v>0</v>
      </c>
      <c r="F66" s="80">
        <f>SUMIF('C Report Grouper'!$B$58:$B$97,'WW Spending Actual'!$B66,'C Report Grouper'!G$58:G$97)</f>
        <v>0</v>
      </c>
      <c r="G66" s="80">
        <f>SUMIF('C Report Grouper'!$B$58:$B$97,'WW Spending Actual'!$B66,'C Report Grouper'!H$58:H$97)</f>
        <v>0</v>
      </c>
      <c r="H66" s="80">
        <f>SUMIF('C Report Grouper'!$B$58:$B$97,'WW Spending Actual'!$B66,'C Report Grouper'!I$58:I$97)</f>
        <v>0</v>
      </c>
      <c r="I66" s="80">
        <f>SUMIF('C Report Grouper'!$B$58:$B$97,'WW Spending Actual'!$B66,'C Report Grouper'!J$58:J$97)</f>
        <v>0</v>
      </c>
      <c r="J66" s="80">
        <f>SUMIF('C Report Grouper'!$B$58:$B$97,'WW Spending Actual'!$B66,'C Report Grouper'!K$58:K$97)</f>
        <v>0</v>
      </c>
      <c r="K66" s="80">
        <f>SUMIF('C Report Grouper'!$B$58:$B$97,'WW Spending Actual'!$B66,'C Report Grouper'!L$58:L$97)</f>
        <v>0</v>
      </c>
      <c r="L66" s="80">
        <f>SUMIF('C Report Grouper'!$B$58:$B$97,'WW Spending Actual'!$B66,'C Report Grouper'!M$58:M$97)</f>
        <v>0</v>
      </c>
      <c r="M66" s="80">
        <f>SUMIF('C Report Grouper'!$B$58:$B$97,'WW Spending Actual'!$B66,'C Report Grouper'!N$58:N$97)</f>
        <v>0</v>
      </c>
      <c r="N66" s="80">
        <f>SUMIF('C Report Grouper'!$B$58:$B$97,'WW Spending Actual'!$B66,'C Report Grouper'!O$58:O$97)</f>
        <v>0</v>
      </c>
      <c r="O66" s="80">
        <f>SUMIF('C Report Grouper'!$B$58:$B$97,'WW Spending Actual'!$B66,'C Report Grouper'!P$58:P$97)</f>
        <v>0</v>
      </c>
      <c r="P66" s="80">
        <f>SUMIF('C Report Grouper'!$B$58:$B$97,'WW Spending Actual'!$B66,'C Report Grouper'!Q$58:Q$97)</f>
        <v>0</v>
      </c>
      <c r="Q66" s="80">
        <f>SUMIF('C Report Grouper'!$B$58:$B$97,'WW Spending Actual'!$B66,'C Report Grouper'!R$58:R$97)</f>
        <v>0</v>
      </c>
      <c r="R66" s="80">
        <f>SUMIF('C Report Grouper'!$B$58:$B$97,'WW Spending Actual'!$B66,'C Report Grouper'!S$58:S$97)</f>
        <v>0</v>
      </c>
      <c r="S66" s="80">
        <f>SUMIF('C Report Grouper'!$B$58:$B$97,'WW Spending Actual'!$B66,'C Report Grouper'!T$58:T$97)</f>
        <v>0</v>
      </c>
      <c r="T66" s="80">
        <f>SUMIF('C Report Grouper'!$B$58:$B$97,'WW Spending Actual'!$B66,'C Report Grouper'!U$58:U$97)</f>
        <v>0</v>
      </c>
      <c r="U66" s="80">
        <f>SUMIF('C Report Grouper'!$B$58:$B$97,'WW Spending Actual'!$B66,'C Report Grouper'!V$58:V$97)</f>
        <v>0</v>
      </c>
      <c r="V66" s="80">
        <f>SUMIF('C Report Grouper'!$B$58:$B$97,'WW Spending Actual'!$B66,'C Report Grouper'!W$58:W$97)</f>
        <v>0</v>
      </c>
      <c r="W66" s="80">
        <f>SUMIF('C Report Grouper'!$B$58:$B$97,'WW Spending Actual'!$B66,'C Report Grouper'!X$58:X$97)</f>
        <v>0</v>
      </c>
      <c r="X66" s="80">
        <f>SUMIF('C Report Grouper'!$B$58:$B$97,'WW Spending Actual'!$B66,'C Report Grouper'!Y$58:Y$97)</f>
        <v>0</v>
      </c>
      <c r="Y66" s="80">
        <f>SUMIF('C Report Grouper'!$B$58:$B$97,'WW Spending Actual'!$B66,'C Report Grouper'!Z$58:Z$97)</f>
        <v>0</v>
      </c>
      <c r="Z66" s="80">
        <f>SUMIF('C Report Grouper'!$B$58:$B$97,'WW Spending Actual'!$B66,'C Report Grouper'!AA$58:AA$97)</f>
        <v>0</v>
      </c>
      <c r="AA66" s="80">
        <f>SUMIF('C Report Grouper'!$B$58:$B$97,'WW Spending Actual'!$B66,'C Report Grouper'!AB$58:AB$97)</f>
        <v>0</v>
      </c>
      <c r="AB66" s="80">
        <f>SUMIF('C Report Grouper'!$B$58:$B$97,'WW Spending Actual'!$B66,'C Report Grouper'!AC$58:AC$97)</f>
        <v>0</v>
      </c>
      <c r="AC66" s="80">
        <f>SUMIF('C Report Grouper'!$B$58:$B$97,'WW Spending Actual'!$B66,'C Report Grouper'!AD$58:AD$97)</f>
        <v>0</v>
      </c>
      <c r="AD66" s="80">
        <f>SUMIF('C Report Grouper'!$B$58:$B$97,'WW Spending Actual'!$B66,'C Report Grouper'!AE$58:AE$97)</f>
        <v>0</v>
      </c>
      <c r="AE66" s="80">
        <f>SUMIF('C Report Grouper'!$B$58:$B$97,'WW Spending Actual'!$B66,'C Report Grouper'!AF$58:AF$97)</f>
        <v>0</v>
      </c>
      <c r="AF66" s="80">
        <f>SUMIF('C Report Grouper'!$B$58:$B$97,'WW Spending Actual'!$B66,'C Report Grouper'!AG$58:AG$97)</f>
        <v>0</v>
      </c>
      <c r="AG66" s="81">
        <f>SUMIF('C Report Grouper'!$B$58:$B$97,'WW Spending Actual'!$B66,'C Report Grouper'!AH$58:AH$97)</f>
        <v>0</v>
      </c>
    </row>
    <row r="67" spans="2:33" hidden="1" x14ac:dyDescent="0.2">
      <c r="B67" s="33" t="str">
        <f>IFERROR(VLOOKUP(C67,'MEG Def'!$A$21:$B$26,2),"")</f>
        <v/>
      </c>
      <c r="C67" s="57"/>
      <c r="D67" s="79">
        <f>SUMIF('C Report Grouper'!$B$58:$B$97,'WW Spending Actual'!$B67,'C Report Grouper'!E$58:E$97)</f>
        <v>0</v>
      </c>
      <c r="E67" s="80">
        <f>SUMIF('C Report Grouper'!$B$58:$B$97,'WW Spending Actual'!$B67,'C Report Grouper'!F$58:F$97)</f>
        <v>0</v>
      </c>
      <c r="F67" s="80">
        <f>SUMIF('C Report Grouper'!$B$58:$B$97,'WW Spending Actual'!$B67,'C Report Grouper'!G$58:G$97)</f>
        <v>0</v>
      </c>
      <c r="G67" s="80">
        <f>SUMIF('C Report Grouper'!$B$58:$B$97,'WW Spending Actual'!$B67,'C Report Grouper'!H$58:H$97)</f>
        <v>0</v>
      </c>
      <c r="H67" s="80">
        <f>SUMIF('C Report Grouper'!$B$58:$B$97,'WW Spending Actual'!$B67,'C Report Grouper'!I$58:I$97)</f>
        <v>0</v>
      </c>
      <c r="I67" s="80">
        <f>SUMIF('C Report Grouper'!$B$58:$B$97,'WW Spending Actual'!$B67,'C Report Grouper'!J$58:J$97)</f>
        <v>0</v>
      </c>
      <c r="J67" s="80">
        <f>SUMIF('C Report Grouper'!$B$58:$B$97,'WW Spending Actual'!$B67,'C Report Grouper'!K$58:K$97)</f>
        <v>0</v>
      </c>
      <c r="K67" s="80">
        <f>SUMIF('C Report Grouper'!$B$58:$B$97,'WW Spending Actual'!$B67,'C Report Grouper'!L$58:L$97)</f>
        <v>0</v>
      </c>
      <c r="L67" s="80">
        <f>SUMIF('C Report Grouper'!$B$58:$B$97,'WW Spending Actual'!$B67,'C Report Grouper'!M$58:M$97)</f>
        <v>0</v>
      </c>
      <c r="M67" s="80">
        <f>SUMIF('C Report Grouper'!$B$58:$B$97,'WW Spending Actual'!$B67,'C Report Grouper'!N$58:N$97)</f>
        <v>0</v>
      </c>
      <c r="N67" s="80">
        <f>SUMIF('C Report Grouper'!$B$58:$B$97,'WW Spending Actual'!$B67,'C Report Grouper'!O$58:O$97)</f>
        <v>0</v>
      </c>
      <c r="O67" s="80">
        <f>SUMIF('C Report Grouper'!$B$58:$B$97,'WW Spending Actual'!$B67,'C Report Grouper'!P$58:P$97)</f>
        <v>0</v>
      </c>
      <c r="P67" s="80">
        <f>SUMIF('C Report Grouper'!$B$58:$B$97,'WW Spending Actual'!$B67,'C Report Grouper'!Q$58:Q$97)</f>
        <v>0</v>
      </c>
      <c r="Q67" s="80">
        <f>SUMIF('C Report Grouper'!$B$58:$B$97,'WW Spending Actual'!$B67,'C Report Grouper'!R$58:R$97)</f>
        <v>0</v>
      </c>
      <c r="R67" s="80">
        <f>SUMIF('C Report Grouper'!$B$58:$B$97,'WW Spending Actual'!$B67,'C Report Grouper'!S$58:S$97)</f>
        <v>0</v>
      </c>
      <c r="S67" s="80">
        <f>SUMIF('C Report Grouper'!$B$58:$B$97,'WW Spending Actual'!$B67,'C Report Grouper'!T$58:T$97)</f>
        <v>0</v>
      </c>
      <c r="T67" s="80">
        <f>SUMIF('C Report Grouper'!$B$58:$B$97,'WW Spending Actual'!$B67,'C Report Grouper'!U$58:U$97)</f>
        <v>0</v>
      </c>
      <c r="U67" s="80">
        <f>SUMIF('C Report Grouper'!$B$58:$B$97,'WW Spending Actual'!$B67,'C Report Grouper'!V$58:V$97)</f>
        <v>0</v>
      </c>
      <c r="V67" s="80">
        <f>SUMIF('C Report Grouper'!$B$58:$B$97,'WW Spending Actual'!$B67,'C Report Grouper'!W$58:W$97)</f>
        <v>0</v>
      </c>
      <c r="W67" s="80">
        <f>SUMIF('C Report Grouper'!$B$58:$B$97,'WW Spending Actual'!$B67,'C Report Grouper'!X$58:X$97)</f>
        <v>0</v>
      </c>
      <c r="X67" s="80">
        <f>SUMIF('C Report Grouper'!$B$58:$B$97,'WW Spending Actual'!$B67,'C Report Grouper'!Y$58:Y$97)</f>
        <v>0</v>
      </c>
      <c r="Y67" s="80">
        <f>SUMIF('C Report Grouper'!$B$58:$B$97,'WW Spending Actual'!$B67,'C Report Grouper'!Z$58:Z$97)</f>
        <v>0</v>
      </c>
      <c r="Z67" s="80">
        <f>SUMIF('C Report Grouper'!$B$58:$B$97,'WW Spending Actual'!$B67,'C Report Grouper'!AA$58:AA$97)</f>
        <v>0</v>
      </c>
      <c r="AA67" s="80">
        <f>SUMIF('C Report Grouper'!$B$58:$B$97,'WW Spending Actual'!$B67,'C Report Grouper'!AB$58:AB$97)</f>
        <v>0</v>
      </c>
      <c r="AB67" s="80">
        <f>SUMIF('C Report Grouper'!$B$58:$B$97,'WW Spending Actual'!$B67,'C Report Grouper'!AC$58:AC$97)</f>
        <v>0</v>
      </c>
      <c r="AC67" s="80">
        <f>SUMIF('C Report Grouper'!$B$58:$B$97,'WW Spending Actual'!$B67,'C Report Grouper'!AD$58:AD$97)</f>
        <v>0</v>
      </c>
      <c r="AD67" s="80">
        <f>SUMIF('C Report Grouper'!$B$58:$B$97,'WW Spending Actual'!$B67,'C Report Grouper'!AE$58:AE$97)</f>
        <v>0</v>
      </c>
      <c r="AE67" s="80">
        <f>SUMIF('C Report Grouper'!$B$58:$B$97,'WW Spending Actual'!$B67,'C Report Grouper'!AF$58:AF$97)</f>
        <v>0</v>
      </c>
      <c r="AF67" s="80">
        <f>SUMIF('C Report Grouper'!$B$58:$B$97,'WW Spending Actual'!$B67,'C Report Grouper'!AG$58:AG$97)</f>
        <v>0</v>
      </c>
      <c r="AG67" s="81">
        <f>SUMIF('C Report Grouper'!$B$58:$B$97,'WW Spending Actual'!$B67,'C Report Grouper'!AH$58:AH$97)</f>
        <v>0</v>
      </c>
    </row>
    <row r="68" spans="2:33" hidden="1" x14ac:dyDescent="0.2">
      <c r="B68" s="33" t="str">
        <f>IFERROR(VLOOKUP(C68,'MEG Def'!$A$21:$B$26,2),"")</f>
        <v/>
      </c>
      <c r="C68" s="57"/>
      <c r="D68" s="79">
        <f>SUMIF('C Report Grouper'!$B$58:$B$97,'WW Spending Actual'!$B68,'C Report Grouper'!E$58:E$97)</f>
        <v>0</v>
      </c>
      <c r="E68" s="80">
        <f>SUMIF('C Report Grouper'!$B$58:$B$97,'WW Spending Actual'!$B68,'C Report Grouper'!F$58:F$97)</f>
        <v>0</v>
      </c>
      <c r="F68" s="80">
        <f>SUMIF('C Report Grouper'!$B$58:$B$97,'WW Spending Actual'!$B68,'C Report Grouper'!G$58:G$97)</f>
        <v>0</v>
      </c>
      <c r="G68" s="80">
        <f>SUMIF('C Report Grouper'!$B$58:$B$97,'WW Spending Actual'!$B68,'C Report Grouper'!H$58:H$97)</f>
        <v>0</v>
      </c>
      <c r="H68" s="80">
        <f>SUMIF('C Report Grouper'!$B$58:$B$97,'WW Spending Actual'!$B68,'C Report Grouper'!I$58:I$97)</f>
        <v>0</v>
      </c>
      <c r="I68" s="80">
        <f>SUMIF('C Report Grouper'!$B$58:$B$97,'WW Spending Actual'!$B68,'C Report Grouper'!J$58:J$97)</f>
        <v>0</v>
      </c>
      <c r="J68" s="80">
        <f>SUMIF('C Report Grouper'!$B$58:$B$97,'WW Spending Actual'!$B68,'C Report Grouper'!K$58:K$97)</f>
        <v>0</v>
      </c>
      <c r="K68" s="80">
        <f>SUMIF('C Report Grouper'!$B$58:$B$97,'WW Spending Actual'!$B68,'C Report Grouper'!L$58:L$97)</f>
        <v>0</v>
      </c>
      <c r="L68" s="80">
        <f>SUMIF('C Report Grouper'!$B$58:$B$97,'WW Spending Actual'!$B68,'C Report Grouper'!M$58:M$97)</f>
        <v>0</v>
      </c>
      <c r="M68" s="80">
        <f>SUMIF('C Report Grouper'!$B$58:$B$97,'WW Spending Actual'!$B68,'C Report Grouper'!N$58:N$97)</f>
        <v>0</v>
      </c>
      <c r="N68" s="80">
        <f>SUMIF('C Report Grouper'!$B$58:$B$97,'WW Spending Actual'!$B68,'C Report Grouper'!O$58:O$97)</f>
        <v>0</v>
      </c>
      <c r="O68" s="80">
        <f>SUMIF('C Report Grouper'!$B$58:$B$97,'WW Spending Actual'!$B68,'C Report Grouper'!P$58:P$97)</f>
        <v>0</v>
      </c>
      <c r="P68" s="80">
        <f>SUMIF('C Report Grouper'!$B$58:$B$97,'WW Spending Actual'!$B68,'C Report Grouper'!Q$58:Q$97)</f>
        <v>0</v>
      </c>
      <c r="Q68" s="80">
        <f>SUMIF('C Report Grouper'!$B$58:$B$97,'WW Spending Actual'!$B68,'C Report Grouper'!R$58:R$97)</f>
        <v>0</v>
      </c>
      <c r="R68" s="80">
        <f>SUMIF('C Report Grouper'!$B$58:$B$97,'WW Spending Actual'!$B68,'C Report Grouper'!S$58:S$97)</f>
        <v>0</v>
      </c>
      <c r="S68" s="80">
        <f>SUMIF('C Report Grouper'!$B$58:$B$97,'WW Spending Actual'!$B68,'C Report Grouper'!T$58:T$97)</f>
        <v>0</v>
      </c>
      <c r="T68" s="80">
        <f>SUMIF('C Report Grouper'!$B$58:$B$97,'WW Spending Actual'!$B68,'C Report Grouper'!U$58:U$97)</f>
        <v>0</v>
      </c>
      <c r="U68" s="80">
        <f>SUMIF('C Report Grouper'!$B$58:$B$97,'WW Spending Actual'!$B68,'C Report Grouper'!V$58:V$97)</f>
        <v>0</v>
      </c>
      <c r="V68" s="80">
        <f>SUMIF('C Report Grouper'!$B$58:$B$97,'WW Spending Actual'!$B68,'C Report Grouper'!W$58:W$97)</f>
        <v>0</v>
      </c>
      <c r="W68" s="80">
        <f>SUMIF('C Report Grouper'!$B$58:$B$97,'WW Spending Actual'!$B68,'C Report Grouper'!X$58:X$97)</f>
        <v>0</v>
      </c>
      <c r="X68" s="80">
        <f>SUMIF('C Report Grouper'!$B$58:$B$97,'WW Spending Actual'!$B68,'C Report Grouper'!Y$58:Y$97)</f>
        <v>0</v>
      </c>
      <c r="Y68" s="80">
        <f>SUMIF('C Report Grouper'!$B$58:$B$97,'WW Spending Actual'!$B68,'C Report Grouper'!Z$58:Z$97)</f>
        <v>0</v>
      </c>
      <c r="Z68" s="80">
        <f>SUMIF('C Report Grouper'!$B$58:$B$97,'WW Spending Actual'!$B68,'C Report Grouper'!AA$58:AA$97)</f>
        <v>0</v>
      </c>
      <c r="AA68" s="80">
        <f>SUMIF('C Report Grouper'!$B$58:$B$97,'WW Spending Actual'!$B68,'C Report Grouper'!AB$58:AB$97)</f>
        <v>0</v>
      </c>
      <c r="AB68" s="80">
        <f>SUMIF('C Report Grouper'!$B$58:$B$97,'WW Spending Actual'!$B68,'C Report Grouper'!AC$58:AC$97)</f>
        <v>0</v>
      </c>
      <c r="AC68" s="80">
        <f>SUMIF('C Report Grouper'!$B$58:$B$97,'WW Spending Actual'!$B68,'C Report Grouper'!AD$58:AD$97)</f>
        <v>0</v>
      </c>
      <c r="AD68" s="80">
        <f>SUMIF('C Report Grouper'!$B$58:$B$97,'WW Spending Actual'!$B68,'C Report Grouper'!AE$58:AE$97)</f>
        <v>0</v>
      </c>
      <c r="AE68" s="80">
        <f>SUMIF('C Report Grouper'!$B$58:$B$97,'WW Spending Actual'!$B68,'C Report Grouper'!AF$58:AF$97)</f>
        <v>0</v>
      </c>
      <c r="AF68" s="80">
        <f>SUMIF('C Report Grouper'!$B$58:$B$97,'WW Spending Actual'!$B68,'C Report Grouper'!AG$58:AG$97)</f>
        <v>0</v>
      </c>
      <c r="AG68" s="81">
        <f>SUMIF('C Report Grouper'!$B$58:$B$97,'WW Spending Actual'!$B68,'C Report Grouper'!AH$58:AH$97)</f>
        <v>0</v>
      </c>
    </row>
    <row r="69" spans="2:33" hidden="1" x14ac:dyDescent="0.2">
      <c r="B69" s="33" t="str">
        <f>IFERROR(VLOOKUP(C69,'MEG Def'!$A$21:$B$26,2),"")</f>
        <v/>
      </c>
      <c r="C69" s="57"/>
      <c r="D69" s="79">
        <f>SUMIF('C Report Grouper'!$B$58:$B$97,'WW Spending Actual'!$B69,'C Report Grouper'!E$58:E$97)</f>
        <v>0</v>
      </c>
      <c r="E69" s="80">
        <f>SUMIF('C Report Grouper'!$B$58:$B$97,'WW Spending Actual'!$B69,'C Report Grouper'!F$58:F$97)</f>
        <v>0</v>
      </c>
      <c r="F69" s="80">
        <f>SUMIF('C Report Grouper'!$B$58:$B$97,'WW Spending Actual'!$B69,'C Report Grouper'!G$58:G$97)</f>
        <v>0</v>
      </c>
      <c r="G69" s="80">
        <f>SUMIF('C Report Grouper'!$B$58:$B$97,'WW Spending Actual'!$B69,'C Report Grouper'!H$58:H$97)</f>
        <v>0</v>
      </c>
      <c r="H69" s="80">
        <f>SUMIF('C Report Grouper'!$B$58:$B$97,'WW Spending Actual'!$B69,'C Report Grouper'!I$58:I$97)</f>
        <v>0</v>
      </c>
      <c r="I69" s="80">
        <f>SUMIF('C Report Grouper'!$B$58:$B$97,'WW Spending Actual'!$B69,'C Report Grouper'!J$58:J$97)</f>
        <v>0</v>
      </c>
      <c r="J69" s="80">
        <f>SUMIF('C Report Grouper'!$B$58:$B$97,'WW Spending Actual'!$B69,'C Report Grouper'!K$58:K$97)</f>
        <v>0</v>
      </c>
      <c r="K69" s="80">
        <f>SUMIF('C Report Grouper'!$B$58:$B$97,'WW Spending Actual'!$B69,'C Report Grouper'!L$58:L$97)</f>
        <v>0</v>
      </c>
      <c r="L69" s="80">
        <f>SUMIF('C Report Grouper'!$B$58:$B$97,'WW Spending Actual'!$B69,'C Report Grouper'!M$58:M$97)</f>
        <v>0</v>
      </c>
      <c r="M69" s="80">
        <f>SUMIF('C Report Grouper'!$B$58:$B$97,'WW Spending Actual'!$B69,'C Report Grouper'!N$58:N$97)</f>
        <v>0</v>
      </c>
      <c r="N69" s="80">
        <f>SUMIF('C Report Grouper'!$B$58:$B$97,'WW Spending Actual'!$B69,'C Report Grouper'!O$58:O$97)</f>
        <v>0</v>
      </c>
      <c r="O69" s="80">
        <f>SUMIF('C Report Grouper'!$B$58:$B$97,'WW Spending Actual'!$B69,'C Report Grouper'!P$58:P$97)</f>
        <v>0</v>
      </c>
      <c r="P69" s="80">
        <f>SUMIF('C Report Grouper'!$B$58:$B$97,'WW Spending Actual'!$B69,'C Report Grouper'!Q$58:Q$97)</f>
        <v>0</v>
      </c>
      <c r="Q69" s="80">
        <f>SUMIF('C Report Grouper'!$B$58:$B$97,'WW Spending Actual'!$B69,'C Report Grouper'!R$58:R$97)</f>
        <v>0</v>
      </c>
      <c r="R69" s="80">
        <f>SUMIF('C Report Grouper'!$B$58:$B$97,'WW Spending Actual'!$B69,'C Report Grouper'!S$58:S$97)</f>
        <v>0</v>
      </c>
      <c r="S69" s="80">
        <f>SUMIF('C Report Grouper'!$B$58:$B$97,'WW Spending Actual'!$B69,'C Report Grouper'!T$58:T$97)</f>
        <v>0</v>
      </c>
      <c r="T69" s="80">
        <f>SUMIF('C Report Grouper'!$B$58:$B$97,'WW Spending Actual'!$B69,'C Report Grouper'!U$58:U$97)</f>
        <v>0</v>
      </c>
      <c r="U69" s="80">
        <f>SUMIF('C Report Grouper'!$B$58:$B$97,'WW Spending Actual'!$B69,'C Report Grouper'!V$58:V$97)</f>
        <v>0</v>
      </c>
      <c r="V69" s="80">
        <f>SUMIF('C Report Grouper'!$B$58:$B$97,'WW Spending Actual'!$B69,'C Report Grouper'!W$58:W$97)</f>
        <v>0</v>
      </c>
      <c r="W69" s="80">
        <f>SUMIF('C Report Grouper'!$B$58:$B$97,'WW Spending Actual'!$B69,'C Report Grouper'!X$58:X$97)</f>
        <v>0</v>
      </c>
      <c r="X69" s="80">
        <f>SUMIF('C Report Grouper'!$B$58:$B$97,'WW Spending Actual'!$B69,'C Report Grouper'!Y$58:Y$97)</f>
        <v>0</v>
      </c>
      <c r="Y69" s="80">
        <f>SUMIF('C Report Grouper'!$B$58:$B$97,'WW Spending Actual'!$B69,'C Report Grouper'!Z$58:Z$97)</f>
        <v>0</v>
      </c>
      <c r="Z69" s="80">
        <f>SUMIF('C Report Grouper'!$B$58:$B$97,'WW Spending Actual'!$B69,'C Report Grouper'!AA$58:AA$97)</f>
        <v>0</v>
      </c>
      <c r="AA69" s="80">
        <f>SUMIF('C Report Grouper'!$B$58:$B$97,'WW Spending Actual'!$B69,'C Report Grouper'!AB$58:AB$97)</f>
        <v>0</v>
      </c>
      <c r="AB69" s="80">
        <f>SUMIF('C Report Grouper'!$B$58:$B$97,'WW Spending Actual'!$B69,'C Report Grouper'!AC$58:AC$97)</f>
        <v>0</v>
      </c>
      <c r="AC69" s="80">
        <f>SUMIF('C Report Grouper'!$B$58:$B$97,'WW Spending Actual'!$B69,'C Report Grouper'!AD$58:AD$97)</f>
        <v>0</v>
      </c>
      <c r="AD69" s="80">
        <f>SUMIF('C Report Grouper'!$B$58:$B$97,'WW Spending Actual'!$B69,'C Report Grouper'!AE$58:AE$97)</f>
        <v>0</v>
      </c>
      <c r="AE69" s="80">
        <f>SUMIF('C Report Grouper'!$B$58:$B$97,'WW Spending Actual'!$B69,'C Report Grouper'!AF$58:AF$97)</f>
        <v>0</v>
      </c>
      <c r="AF69" s="80">
        <f>SUMIF('C Report Grouper'!$B$58:$B$97,'WW Spending Actual'!$B69,'C Report Grouper'!AG$58:AG$97)</f>
        <v>0</v>
      </c>
      <c r="AG69" s="81">
        <f>SUMIF('C Report Grouper'!$B$58:$B$97,'WW Spending Actual'!$B69,'C Report Grouper'!AH$58:AH$97)</f>
        <v>0</v>
      </c>
    </row>
    <row r="70" spans="2:33" hidden="1" x14ac:dyDescent="0.2">
      <c r="B70" s="22"/>
      <c r="C70" s="58"/>
      <c r="D70" s="79"/>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1"/>
    </row>
    <row r="71" spans="2:33" hidden="1" x14ac:dyDescent="0.2">
      <c r="B71" s="30" t="s">
        <v>44</v>
      </c>
      <c r="C71" s="57"/>
      <c r="D71" s="79">
        <f>SUMIF('C Report Grouper'!$B$58:$B$97,'WW Spending Actual'!$B71,'C Report Grouper'!E$58:E$97)</f>
        <v>0</v>
      </c>
      <c r="E71" s="80">
        <f>SUMIF('C Report Grouper'!$B$58:$B$97,'WW Spending Actual'!$B71,'C Report Grouper'!F$58:F$97)</f>
        <v>0</v>
      </c>
      <c r="F71" s="80">
        <f>SUMIF('C Report Grouper'!$B$58:$B$97,'WW Spending Actual'!$B71,'C Report Grouper'!G$58:G$97)</f>
        <v>0</v>
      </c>
      <c r="G71" s="80">
        <f>SUMIF('C Report Grouper'!$B$58:$B$97,'WW Spending Actual'!$B71,'C Report Grouper'!H$58:H$97)</f>
        <v>0</v>
      </c>
      <c r="H71" s="80">
        <f>SUMIF('C Report Grouper'!$B$58:$B$97,'WW Spending Actual'!$B71,'C Report Grouper'!I$58:I$97)</f>
        <v>0</v>
      </c>
      <c r="I71" s="80">
        <f>SUMIF('C Report Grouper'!$B$58:$B$97,'WW Spending Actual'!$B71,'C Report Grouper'!J$58:J$97)</f>
        <v>0</v>
      </c>
      <c r="J71" s="80">
        <f>SUMIF('C Report Grouper'!$B$58:$B$97,'WW Spending Actual'!$B71,'C Report Grouper'!K$58:K$97)</f>
        <v>0</v>
      </c>
      <c r="K71" s="80">
        <f>SUMIF('C Report Grouper'!$B$58:$B$97,'WW Spending Actual'!$B71,'C Report Grouper'!L$58:L$97)</f>
        <v>0</v>
      </c>
      <c r="L71" s="80">
        <f>SUMIF('C Report Grouper'!$B$58:$B$97,'WW Spending Actual'!$B71,'C Report Grouper'!M$58:M$97)</f>
        <v>0</v>
      </c>
      <c r="M71" s="80">
        <f>SUMIF('C Report Grouper'!$B$58:$B$97,'WW Spending Actual'!$B71,'C Report Grouper'!N$58:N$97)</f>
        <v>0</v>
      </c>
      <c r="N71" s="80">
        <f>SUMIF('C Report Grouper'!$B$58:$B$97,'WW Spending Actual'!$B71,'C Report Grouper'!O$58:O$97)</f>
        <v>0</v>
      </c>
      <c r="O71" s="80">
        <f>SUMIF('C Report Grouper'!$B$58:$B$97,'WW Spending Actual'!$B71,'C Report Grouper'!P$58:P$97)</f>
        <v>0</v>
      </c>
      <c r="P71" s="80">
        <f>SUMIF('C Report Grouper'!$B$58:$B$97,'WW Spending Actual'!$B71,'C Report Grouper'!Q$58:Q$97)</f>
        <v>0</v>
      </c>
      <c r="Q71" s="80">
        <f>SUMIF('C Report Grouper'!$B$58:$B$97,'WW Spending Actual'!$B71,'C Report Grouper'!R$58:R$97)</f>
        <v>0</v>
      </c>
      <c r="R71" s="80">
        <f>SUMIF('C Report Grouper'!$B$58:$B$97,'WW Spending Actual'!$B71,'C Report Grouper'!S$58:S$97)</f>
        <v>0</v>
      </c>
      <c r="S71" s="80">
        <f>SUMIF('C Report Grouper'!$B$58:$B$97,'WW Spending Actual'!$B71,'C Report Grouper'!T$58:T$97)</f>
        <v>0</v>
      </c>
      <c r="T71" s="80">
        <f>SUMIF('C Report Grouper'!$B$58:$B$97,'WW Spending Actual'!$B71,'C Report Grouper'!U$58:U$97)</f>
        <v>0</v>
      </c>
      <c r="U71" s="80">
        <f>SUMIF('C Report Grouper'!$B$58:$B$97,'WW Spending Actual'!$B71,'C Report Grouper'!V$58:V$97)</f>
        <v>0</v>
      </c>
      <c r="V71" s="80">
        <f>SUMIF('C Report Grouper'!$B$58:$B$97,'WW Spending Actual'!$B71,'C Report Grouper'!W$58:W$97)</f>
        <v>0</v>
      </c>
      <c r="W71" s="80">
        <f>SUMIF('C Report Grouper'!$B$58:$B$97,'WW Spending Actual'!$B71,'C Report Grouper'!X$58:X$97)</f>
        <v>0</v>
      </c>
      <c r="X71" s="80">
        <f>SUMIF('C Report Grouper'!$B$58:$B$97,'WW Spending Actual'!$B71,'C Report Grouper'!Y$58:Y$97)</f>
        <v>0</v>
      </c>
      <c r="Y71" s="80">
        <f>SUMIF('C Report Grouper'!$B$58:$B$97,'WW Spending Actual'!$B71,'C Report Grouper'!Z$58:Z$97)</f>
        <v>0</v>
      </c>
      <c r="Z71" s="80">
        <f>SUMIF('C Report Grouper'!$B$58:$B$97,'WW Spending Actual'!$B71,'C Report Grouper'!AA$58:AA$97)</f>
        <v>0</v>
      </c>
      <c r="AA71" s="80">
        <f>SUMIF('C Report Grouper'!$B$58:$B$97,'WW Spending Actual'!$B71,'C Report Grouper'!AB$58:AB$97)</f>
        <v>0</v>
      </c>
      <c r="AB71" s="80">
        <f>SUMIF('C Report Grouper'!$B$58:$B$97,'WW Spending Actual'!$B71,'C Report Grouper'!AC$58:AC$97)</f>
        <v>0</v>
      </c>
      <c r="AC71" s="80">
        <f>SUMIF('C Report Grouper'!$B$58:$B$97,'WW Spending Actual'!$B71,'C Report Grouper'!AD$58:AD$97)</f>
        <v>0</v>
      </c>
      <c r="AD71" s="80">
        <f>SUMIF('C Report Grouper'!$B$58:$B$97,'WW Spending Actual'!$B71,'C Report Grouper'!AE$58:AE$97)</f>
        <v>0</v>
      </c>
      <c r="AE71" s="80">
        <f>SUMIF('C Report Grouper'!$B$58:$B$97,'WW Spending Actual'!$B71,'C Report Grouper'!AF$58:AF$97)</f>
        <v>0</v>
      </c>
      <c r="AF71" s="80">
        <f>SUMIF('C Report Grouper'!$B$58:$B$97,'WW Spending Actual'!$B71,'C Report Grouper'!AG$58:AG$97)</f>
        <v>0</v>
      </c>
      <c r="AG71" s="81">
        <f>SUMIF('C Report Grouper'!$B$58:$B$97,'WW Spending Actual'!$B71,'C Report Grouper'!AH$58:AH$97)</f>
        <v>0</v>
      </c>
    </row>
    <row r="72" spans="2:33" hidden="1" x14ac:dyDescent="0.2">
      <c r="B72" s="33" t="str">
        <f>IFERROR(VLOOKUP(C72,'MEG Def'!$A$35:$B$40,2),"")</f>
        <v/>
      </c>
      <c r="C72" s="57"/>
      <c r="D72" s="79">
        <f>SUMIF('C Report Grouper'!$B$58:$B$97,'WW Spending Actual'!$B72,'C Report Grouper'!E$58:E$97)</f>
        <v>0</v>
      </c>
      <c r="E72" s="80">
        <f>SUMIF('C Report Grouper'!$B$58:$B$97,'WW Spending Actual'!$B72,'C Report Grouper'!F$58:F$97)</f>
        <v>0</v>
      </c>
      <c r="F72" s="80">
        <f>SUMIF('C Report Grouper'!$B$58:$B$97,'WW Spending Actual'!$B72,'C Report Grouper'!G$58:G$97)</f>
        <v>0</v>
      </c>
      <c r="G72" s="80">
        <f>SUMIF('C Report Grouper'!$B$58:$B$97,'WW Spending Actual'!$B72,'C Report Grouper'!H$58:H$97)</f>
        <v>0</v>
      </c>
      <c r="H72" s="80">
        <f>SUMIF('C Report Grouper'!$B$58:$B$97,'WW Spending Actual'!$B72,'C Report Grouper'!I$58:I$97)</f>
        <v>0</v>
      </c>
      <c r="I72" s="80">
        <f>SUMIF('C Report Grouper'!$B$58:$B$97,'WW Spending Actual'!$B72,'C Report Grouper'!J$58:J$97)</f>
        <v>0</v>
      </c>
      <c r="J72" s="80">
        <f>SUMIF('C Report Grouper'!$B$58:$B$97,'WW Spending Actual'!$B72,'C Report Grouper'!K$58:K$97)</f>
        <v>0</v>
      </c>
      <c r="K72" s="80">
        <f>SUMIF('C Report Grouper'!$B$58:$B$97,'WW Spending Actual'!$B72,'C Report Grouper'!L$58:L$97)</f>
        <v>0</v>
      </c>
      <c r="L72" s="80">
        <f>SUMIF('C Report Grouper'!$B$58:$B$97,'WW Spending Actual'!$B72,'C Report Grouper'!M$58:M$97)</f>
        <v>0</v>
      </c>
      <c r="M72" s="80">
        <f>SUMIF('C Report Grouper'!$B$58:$B$97,'WW Spending Actual'!$B72,'C Report Grouper'!N$58:N$97)</f>
        <v>0</v>
      </c>
      <c r="N72" s="80">
        <f>SUMIF('C Report Grouper'!$B$58:$B$97,'WW Spending Actual'!$B72,'C Report Grouper'!O$58:O$97)</f>
        <v>0</v>
      </c>
      <c r="O72" s="80">
        <f>SUMIF('C Report Grouper'!$B$58:$B$97,'WW Spending Actual'!$B72,'C Report Grouper'!P$58:P$97)</f>
        <v>0</v>
      </c>
      <c r="P72" s="80">
        <f>SUMIF('C Report Grouper'!$B$58:$B$97,'WW Spending Actual'!$B72,'C Report Grouper'!Q$58:Q$97)</f>
        <v>0</v>
      </c>
      <c r="Q72" s="80">
        <f>SUMIF('C Report Grouper'!$B$58:$B$97,'WW Spending Actual'!$B72,'C Report Grouper'!R$58:R$97)</f>
        <v>0</v>
      </c>
      <c r="R72" s="80">
        <f>SUMIF('C Report Grouper'!$B$58:$B$97,'WW Spending Actual'!$B72,'C Report Grouper'!S$58:S$97)</f>
        <v>0</v>
      </c>
      <c r="S72" s="80">
        <f>SUMIF('C Report Grouper'!$B$58:$B$97,'WW Spending Actual'!$B72,'C Report Grouper'!T$58:T$97)</f>
        <v>0</v>
      </c>
      <c r="T72" s="80">
        <f>SUMIF('C Report Grouper'!$B$58:$B$97,'WW Spending Actual'!$B72,'C Report Grouper'!U$58:U$97)</f>
        <v>0</v>
      </c>
      <c r="U72" s="80">
        <f>SUMIF('C Report Grouper'!$B$58:$B$97,'WW Spending Actual'!$B72,'C Report Grouper'!V$58:V$97)</f>
        <v>0</v>
      </c>
      <c r="V72" s="80">
        <f>SUMIF('C Report Grouper'!$B$58:$B$97,'WW Spending Actual'!$B72,'C Report Grouper'!W$58:W$97)</f>
        <v>0</v>
      </c>
      <c r="W72" s="80">
        <f>SUMIF('C Report Grouper'!$B$58:$B$97,'WW Spending Actual'!$B72,'C Report Grouper'!X$58:X$97)</f>
        <v>0</v>
      </c>
      <c r="X72" s="80">
        <f>SUMIF('C Report Grouper'!$B$58:$B$97,'WW Spending Actual'!$B72,'C Report Grouper'!Y$58:Y$97)</f>
        <v>0</v>
      </c>
      <c r="Y72" s="80">
        <f>SUMIF('C Report Grouper'!$B$58:$B$97,'WW Spending Actual'!$B72,'C Report Grouper'!Z$58:Z$97)</f>
        <v>0</v>
      </c>
      <c r="Z72" s="80">
        <f>SUMIF('C Report Grouper'!$B$58:$B$97,'WW Spending Actual'!$B72,'C Report Grouper'!AA$58:AA$97)</f>
        <v>0</v>
      </c>
      <c r="AA72" s="80">
        <f>SUMIF('C Report Grouper'!$B$58:$B$97,'WW Spending Actual'!$B72,'C Report Grouper'!AB$58:AB$97)</f>
        <v>0</v>
      </c>
      <c r="AB72" s="80">
        <f>SUMIF('C Report Grouper'!$B$58:$B$97,'WW Spending Actual'!$B72,'C Report Grouper'!AC$58:AC$97)</f>
        <v>0</v>
      </c>
      <c r="AC72" s="80">
        <f>SUMIF('C Report Grouper'!$B$58:$B$97,'WW Spending Actual'!$B72,'C Report Grouper'!AD$58:AD$97)</f>
        <v>0</v>
      </c>
      <c r="AD72" s="80">
        <f>SUMIF('C Report Grouper'!$B$58:$B$97,'WW Spending Actual'!$B72,'C Report Grouper'!AE$58:AE$97)</f>
        <v>0</v>
      </c>
      <c r="AE72" s="80">
        <f>SUMIF('C Report Grouper'!$B$58:$B$97,'WW Spending Actual'!$B72,'C Report Grouper'!AF$58:AF$97)</f>
        <v>0</v>
      </c>
      <c r="AF72" s="80">
        <f>SUMIF('C Report Grouper'!$B$58:$B$97,'WW Spending Actual'!$B72,'C Report Grouper'!AG$58:AG$97)</f>
        <v>0</v>
      </c>
      <c r="AG72" s="81">
        <f>SUMIF('C Report Grouper'!$B$58:$B$97,'WW Spending Actual'!$B72,'C Report Grouper'!AH$58:AH$97)</f>
        <v>0</v>
      </c>
    </row>
    <row r="73" spans="2:33" hidden="1" x14ac:dyDescent="0.2">
      <c r="B73" s="33" t="str">
        <f>IFERROR(VLOOKUP(C73,'MEG Def'!$A$35:$B$40,2),"")</f>
        <v/>
      </c>
      <c r="C73" s="57"/>
      <c r="D73" s="79">
        <f>SUMIF('C Report Grouper'!$B$58:$B$97,'WW Spending Actual'!$B73,'C Report Grouper'!E$58:E$97)</f>
        <v>0</v>
      </c>
      <c r="E73" s="80">
        <f>SUMIF('C Report Grouper'!$B$58:$B$97,'WW Spending Actual'!$B73,'C Report Grouper'!F$58:F$97)</f>
        <v>0</v>
      </c>
      <c r="F73" s="80">
        <f>SUMIF('C Report Grouper'!$B$58:$B$97,'WW Spending Actual'!$B73,'C Report Grouper'!G$58:G$97)</f>
        <v>0</v>
      </c>
      <c r="G73" s="80">
        <f>SUMIF('C Report Grouper'!$B$58:$B$97,'WW Spending Actual'!$B73,'C Report Grouper'!H$58:H$97)</f>
        <v>0</v>
      </c>
      <c r="H73" s="80">
        <f>SUMIF('C Report Grouper'!$B$58:$B$97,'WW Spending Actual'!$B73,'C Report Grouper'!I$58:I$97)</f>
        <v>0</v>
      </c>
      <c r="I73" s="80">
        <f>SUMIF('C Report Grouper'!$B$58:$B$97,'WW Spending Actual'!$B73,'C Report Grouper'!J$58:J$97)</f>
        <v>0</v>
      </c>
      <c r="J73" s="80">
        <f>SUMIF('C Report Grouper'!$B$58:$B$97,'WW Spending Actual'!$B73,'C Report Grouper'!K$58:K$97)</f>
        <v>0</v>
      </c>
      <c r="K73" s="80">
        <f>SUMIF('C Report Grouper'!$B$58:$B$97,'WW Spending Actual'!$B73,'C Report Grouper'!L$58:L$97)</f>
        <v>0</v>
      </c>
      <c r="L73" s="80">
        <f>SUMIF('C Report Grouper'!$B$58:$B$97,'WW Spending Actual'!$B73,'C Report Grouper'!M$58:M$97)</f>
        <v>0</v>
      </c>
      <c r="M73" s="80">
        <f>SUMIF('C Report Grouper'!$B$58:$B$97,'WW Spending Actual'!$B73,'C Report Grouper'!N$58:N$97)</f>
        <v>0</v>
      </c>
      <c r="N73" s="80">
        <f>SUMIF('C Report Grouper'!$B$58:$B$97,'WW Spending Actual'!$B73,'C Report Grouper'!O$58:O$97)</f>
        <v>0</v>
      </c>
      <c r="O73" s="80">
        <f>SUMIF('C Report Grouper'!$B$58:$B$97,'WW Spending Actual'!$B73,'C Report Grouper'!P$58:P$97)</f>
        <v>0</v>
      </c>
      <c r="P73" s="80">
        <f>SUMIF('C Report Grouper'!$B$58:$B$97,'WW Spending Actual'!$B73,'C Report Grouper'!Q$58:Q$97)</f>
        <v>0</v>
      </c>
      <c r="Q73" s="80">
        <f>SUMIF('C Report Grouper'!$B$58:$B$97,'WW Spending Actual'!$B73,'C Report Grouper'!R$58:R$97)</f>
        <v>0</v>
      </c>
      <c r="R73" s="80">
        <f>SUMIF('C Report Grouper'!$B$58:$B$97,'WW Spending Actual'!$B73,'C Report Grouper'!S$58:S$97)</f>
        <v>0</v>
      </c>
      <c r="S73" s="80">
        <f>SUMIF('C Report Grouper'!$B$58:$B$97,'WW Spending Actual'!$B73,'C Report Grouper'!T$58:T$97)</f>
        <v>0</v>
      </c>
      <c r="T73" s="80">
        <f>SUMIF('C Report Grouper'!$B$58:$B$97,'WW Spending Actual'!$B73,'C Report Grouper'!U$58:U$97)</f>
        <v>0</v>
      </c>
      <c r="U73" s="80">
        <f>SUMIF('C Report Grouper'!$B$58:$B$97,'WW Spending Actual'!$B73,'C Report Grouper'!V$58:V$97)</f>
        <v>0</v>
      </c>
      <c r="V73" s="80">
        <f>SUMIF('C Report Grouper'!$B$58:$B$97,'WW Spending Actual'!$B73,'C Report Grouper'!W$58:W$97)</f>
        <v>0</v>
      </c>
      <c r="W73" s="80">
        <f>SUMIF('C Report Grouper'!$B$58:$B$97,'WW Spending Actual'!$B73,'C Report Grouper'!X$58:X$97)</f>
        <v>0</v>
      </c>
      <c r="X73" s="80">
        <f>SUMIF('C Report Grouper'!$B$58:$B$97,'WW Spending Actual'!$B73,'C Report Grouper'!Y$58:Y$97)</f>
        <v>0</v>
      </c>
      <c r="Y73" s="80">
        <f>SUMIF('C Report Grouper'!$B$58:$B$97,'WW Spending Actual'!$B73,'C Report Grouper'!Z$58:Z$97)</f>
        <v>0</v>
      </c>
      <c r="Z73" s="80">
        <f>SUMIF('C Report Grouper'!$B$58:$B$97,'WW Spending Actual'!$B73,'C Report Grouper'!AA$58:AA$97)</f>
        <v>0</v>
      </c>
      <c r="AA73" s="80">
        <f>SUMIF('C Report Grouper'!$B$58:$B$97,'WW Spending Actual'!$B73,'C Report Grouper'!AB$58:AB$97)</f>
        <v>0</v>
      </c>
      <c r="AB73" s="80">
        <f>SUMIF('C Report Grouper'!$B$58:$B$97,'WW Spending Actual'!$B73,'C Report Grouper'!AC$58:AC$97)</f>
        <v>0</v>
      </c>
      <c r="AC73" s="80">
        <f>SUMIF('C Report Grouper'!$B$58:$B$97,'WW Spending Actual'!$B73,'C Report Grouper'!AD$58:AD$97)</f>
        <v>0</v>
      </c>
      <c r="AD73" s="80">
        <f>SUMIF('C Report Grouper'!$B$58:$B$97,'WW Spending Actual'!$B73,'C Report Grouper'!AE$58:AE$97)</f>
        <v>0</v>
      </c>
      <c r="AE73" s="80">
        <f>SUMIF('C Report Grouper'!$B$58:$B$97,'WW Spending Actual'!$B73,'C Report Grouper'!AF$58:AF$97)</f>
        <v>0</v>
      </c>
      <c r="AF73" s="80">
        <f>SUMIF('C Report Grouper'!$B$58:$B$97,'WW Spending Actual'!$B73,'C Report Grouper'!AG$58:AG$97)</f>
        <v>0</v>
      </c>
      <c r="AG73" s="81">
        <f>SUMIF('C Report Grouper'!$B$58:$B$97,'WW Spending Actual'!$B73,'C Report Grouper'!AH$58:AH$97)</f>
        <v>0</v>
      </c>
    </row>
    <row r="74" spans="2:33" hidden="1" x14ac:dyDescent="0.2">
      <c r="B74" s="33" t="str">
        <f>IFERROR(VLOOKUP(C74,'MEG Def'!$A$35:$B$40,2),"")</f>
        <v/>
      </c>
      <c r="C74" s="57"/>
      <c r="D74" s="79">
        <f>SUMIF('C Report Grouper'!$B$58:$B$97,'WW Spending Actual'!$B74,'C Report Grouper'!E$58:E$97)</f>
        <v>0</v>
      </c>
      <c r="E74" s="80">
        <f>SUMIF('C Report Grouper'!$B$58:$B$97,'WW Spending Actual'!$B74,'C Report Grouper'!F$58:F$97)</f>
        <v>0</v>
      </c>
      <c r="F74" s="80">
        <f>SUMIF('C Report Grouper'!$B$58:$B$97,'WW Spending Actual'!$B74,'C Report Grouper'!G$58:G$97)</f>
        <v>0</v>
      </c>
      <c r="G74" s="80">
        <f>SUMIF('C Report Grouper'!$B$58:$B$97,'WW Spending Actual'!$B74,'C Report Grouper'!H$58:H$97)</f>
        <v>0</v>
      </c>
      <c r="H74" s="80">
        <f>SUMIF('C Report Grouper'!$B$58:$B$97,'WW Spending Actual'!$B74,'C Report Grouper'!I$58:I$97)</f>
        <v>0</v>
      </c>
      <c r="I74" s="80">
        <f>SUMIF('C Report Grouper'!$B$58:$B$97,'WW Spending Actual'!$B74,'C Report Grouper'!J$58:J$97)</f>
        <v>0</v>
      </c>
      <c r="J74" s="80">
        <f>SUMIF('C Report Grouper'!$B$58:$B$97,'WW Spending Actual'!$B74,'C Report Grouper'!K$58:K$97)</f>
        <v>0</v>
      </c>
      <c r="K74" s="80">
        <f>SUMIF('C Report Grouper'!$B$58:$B$97,'WW Spending Actual'!$B74,'C Report Grouper'!L$58:L$97)</f>
        <v>0</v>
      </c>
      <c r="L74" s="80">
        <f>SUMIF('C Report Grouper'!$B$58:$B$97,'WW Spending Actual'!$B74,'C Report Grouper'!M$58:M$97)</f>
        <v>0</v>
      </c>
      <c r="M74" s="80">
        <f>SUMIF('C Report Grouper'!$B$58:$B$97,'WW Spending Actual'!$B74,'C Report Grouper'!N$58:N$97)</f>
        <v>0</v>
      </c>
      <c r="N74" s="80">
        <f>SUMIF('C Report Grouper'!$B$58:$B$97,'WW Spending Actual'!$B74,'C Report Grouper'!O$58:O$97)</f>
        <v>0</v>
      </c>
      <c r="O74" s="80">
        <f>SUMIF('C Report Grouper'!$B$58:$B$97,'WW Spending Actual'!$B74,'C Report Grouper'!P$58:P$97)</f>
        <v>0</v>
      </c>
      <c r="P74" s="80">
        <f>SUMIF('C Report Grouper'!$B$58:$B$97,'WW Spending Actual'!$B74,'C Report Grouper'!Q$58:Q$97)</f>
        <v>0</v>
      </c>
      <c r="Q74" s="80">
        <f>SUMIF('C Report Grouper'!$B$58:$B$97,'WW Spending Actual'!$B74,'C Report Grouper'!R$58:R$97)</f>
        <v>0</v>
      </c>
      <c r="R74" s="80">
        <f>SUMIF('C Report Grouper'!$B$58:$B$97,'WW Spending Actual'!$B74,'C Report Grouper'!S$58:S$97)</f>
        <v>0</v>
      </c>
      <c r="S74" s="80">
        <f>SUMIF('C Report Grouper'!$B$58:$B$97,'WW Spending Actual'!$B74,'C Report Grouper'!T$58:T$97)</f>
        <v>0</v>
      </c>
      <c r="T74" s="80">
        <f>SUMIF('C Report Grouper'!$B$58:$B$97,'WW Spending Actual'!$B74,'C Report Grouper'!U$58:U$97)</f>
        <v>0</v>
      </c>
      <c r="U74" s="80">
        <f>SUMIF('C Report Grouper'!$B$58:$B$97,'WW Spending Actual'!$B74,'C Report Grouper'!V$58:V$97)</f>
        <v>0</v>
      </c>
      <c r="V74" s="80">
        <f>SUMIF('C Report Grouper'!$B$58:$B$97,'WW Spending Actual'!$B74,'C Report Grouper'!W$58:W$97)</f>
        <v>0</v>
      </c>
      <c r="W74" s="80">
        <f>SUMIF('C Report Grouper'!$B$58:$B$97,'WW Spending Actual'!$B74,'C Report Grouper'!X$58:X$97)</f>
        <v>0</v>
      </c>
      <c r="X74" s="80">
        <f>SUMIF('C Report Grouper'!$B$58:$B$97,'WW Spending Actual'!$B74,'C Report Grouper'!Y$58:Y$97)</f>
        <v>0</v>
      </c>
      <c r="Y74" s="80">
        <f>SUMIF('C Report Grouper'!$B$58:$B$97,'WW Spending Actual'!$B74,'C Report Grouper'!Z$58:Z$97)</f>
        <v>0</v>
      </c>
      <c r="Z74" s="80">
        <f>SUMIF('C Report Grouper'!$B$58:$B$97,'WW Spending Actual'!$B74,'C Report Grouper'!AA$58:AA$97)</f>
        <v>0</v>
      </c>
      <c r="AA74" s="80">
        <f>SUMIF('C Report Grouper'!$B$58:$B$97,'WW Spending Actual'!$B74,'C Report Grouper'!AB$58:AB$97)</f>
        <v>0</v>
      </c>
      <c r="AB74" s="80">
        <f>SUMIF('C Report Grouper'!$B$58:$B$97,'WW Spending Actual'!$B74,'C Report Grouper'!AC$58:AC$97)</f>
        <v>0</v>
      </c>
      <c r="AC74" s="80">
        <f>SUMIF('C Report Grouper'!$B$58:$B$97,'WW Spending Actual'!$B74,'C Report Grouper'!AD$58:AD$97)</f>
        <v>0</v>
      </c>
      <c r="AD74" s="80">
        <f>SUMIF('C Report Grouper'!$B$58:$B$97,'WW Spending Actual'!$B74,'C Report Grouper'!AE$58:AE$97)</f>
        <v>0</v>
      </c>
      <c r="AE74" s="80">
        <f>SUMIF('C Report Grouper'!$B$58:$B$97,'WW Spending Actual'!$B74,'C Report Grouper'!AF$58:AF$97)</f>
        <v>0</v>
      </c>
      <c r="AF74" s="80">
        <f>SUMIF('C Report Grouper'!$B$58:$B$97,'WW Spending Actual'!$B74,'C Report Grouper'!AG$58:AG$97)</f>
        <v>0</v>
      </c>
      <c r="AG74" s="81">
        <f>SUMIF('C Report Grouper'!$B$58:$B$97,'WW Spending Actual'!$B74,'C Report Grouper'!AH$58:AH$97)</f>
        <v>0</v>
      </c>
    </row>
    <row r="75" spans="2:33" hidden="1" x14ac:dyDescent="0.2">
      <c r="B75" s="33" t="str">
        <f>IFERROR(VLOOKUP(C75,'MEG Def'!$A$35:$B$40,2),"")</f>
        <v/>
      </c>
      <c r="C75" s="57"/>
      <c r="D75" s="79">
        <f>SUMIF('C Report Grouper'!$B$58:$B$97,'WW Spending Actual'!$B75,'C Report Grouper'!E$58:E$97)</f>
        <v>0</v>
      </c>
      <c r="E75" s="80">
        <f>SUMIF('C Report Grouper'!$B$58:$B$97,'WW Spending Actual'!$B75,'C Report Grouper'!F$58:F$97)</f>
        <v>0</v>
      </c>
      <c r="F75" s="80">
        <f>SUMIF('C Report Grouper'!$B$58:$B$97,'WW Spending Actual'!$B75,'C Report Grouper'!G$58:G$97)</f>
        <v>0</v>
      </c>
      <c r="G75" s="80">
        <f>SUMIF('C Report Grouper'!$B$58:$B$97,'WW Spending Actual'!$B75,'C Report Grouper'!H$58:H$97)</f>
        <v>0</v>
      </c>
      <c r="H75" s="80">
        <f>SUMIF('C Report Grouper'!$B$58:$B$97,'WW Spending Actual'!$B75,'C Report Grouper'!I$58:I$97)</f>
        <v>0</v>
      </c>
      <c r="I75" s="80">
        <f>SUMIF('C Report Grouper'!$B$58:$B$97,'WW Spending Actual'!$B75,'C Report Grouper'!J$58:J$97)</f>
        <v>0</v>
      </c>
      <c r="J75" s="80">
        <f>SUMIF('C Report Grouper'!$B$58:$B$97,'WW Spending Actual'!$B75,'C Report Grouper'!K$58:K$97)</f>
        <v>0</v>
      </c>
      <c r="K75" s="80">
        <f>SUMIF('C Report Grouper'!$B$58:$B$97,'WW Spending Actual'!$B75,'C Report Grouper'!L$58:L$97)</f>
        <v>0</v>
      </c>
      <c r="L75" s="80">
        <f>SUMIF('C Report Grouper'!$B$58:$B$97,'WW Spending Actual'!$B75,'C Report Grouper'!M$58:M$97)</f>
        <v>0</v>
      </c>
      <c r="M75" s="80">
        <f>SUMIF('C Report Grouper'!$B$58:$B$97,'WW Spending Actual'!$B75,'C Report Grouper'!N$58:N$97)</f>
        <v>0</v>
      </c>
      <c r="N75" s="80">
        <f>SUMIF('C Report Grouper'!$B$58:$B$97,'WW Spending Actual'!$B75,'C Report Grouper'!O$58:O$97)</f>
        <v>0</v>
      </c>
      <c r="O75" s="80">
        <f>SUMIF('C Report Grouper'!$B$58:$B$97,'WW Spending Actual'!$B75,'C Report Grouper'!P$58:P$97)</f>
        <v>0</v>
      </c>
      <c r="P75" s="80">
        <f>SUMIF('C Report Grouper'!$B$58:$B$97,'WW Spending Actual'!$B75,'C Report Grouper'!Q$58:Q$97)</f>
        <v>0</v>
      </c>
      <c r="Q75" s="80">
        <f>SUMIF('C Report Grouper'!$B$58:$B$97,'WW Spending Actual'!$B75,'C Report Grouper'!R$58:R$97)</f>
        <v>0</v>
      </c>
      <c r="R75" s="80">
        <f>SUMIF('C Report Grouper'!$B$58:$B$97,'WW Spending Actual'!$B75,'C Report Grouper'!S$58:S$97)</f>
        <v>0</v>
      </c>
      <c r="S75" s="80">
        <f>SUMIF('C Report Grouper'!$B$58:$B$97,'WW Spending Actual'!$B75,'C Report Grouper'!T$58:T$97)</f>
        <v>0</v>
      </c>
      <c r="T75" s="80">
        <f>SUMIF('C Report Grouper'!$B$58:$B$97,'WW Spending Actual'!$B75,'C Report Grouper'!U$58:U$97)</f>
        <v>0</v>
      </c>
      <c r="U75" s="80">
        <f>SUMIF('C Report Grouper'!$B$58:$B$97,'WW Spending Actual'!$B75,'C Report Grouper'!V$58:V$97)</f>
        <v>0</v>
      </c>
      <c r="V75" s="80">
        <f>SUMIF('C Report Grouper'!$B$58:$B$97,'WW Spending Actual'!$B75,'C Report Grouper'!W$58:W$97)</f>
        <v>0</v>
      </c>
      <c r="W75" s="80">
        <f>SUMIF('C Report Grouper'!$B$58:$B$97,'WW Spending Actual'!$B75,'C Report Grouper'!X$58:X$97)</f>
        <v>0</v>
      </c>
      <c r="X75" s="80">
        <f>SUMIF('C Report Grouper'!$B$58:$B$97,'WW Spending Actual'!$B75,'C Report Grouper'!Y$58:Y$97)</f>
        <v>0</v>
      </c>
      <c r="Y75" s="80">
        <f>SUMIF('C Report Grouper'!$B$58:$B$97,'WW Spending Actual'!$B75,'C Report Grouper'!Z$58:Z$97)</f>
        <v>0</v>
      </c>
      <c r="Z75" s="80">
        <f>SUMIF('C Report Grouper'!$B$58:$B$97,'WW Spending Actual'!$B75,'C Report Grouper'!AA$58:AA$97)</f>
        <v>0</v>
      </c>
      <c r="AA75" s="80">
        <f>SUMIF('C Report Grouper'!$B$58:$B$97,'WW Spending Actual'!$B75,'C Report Grouper'!AB$58:AB$97)</f>
        <v>0</v>
      </c>
      <c r="AB75" s="80">
        <f>SUMIF('C Report Grouper'!$B$58:$B$97,'WW Spending Actual'!$B75,'C Report Grouper'!AC$58:AC$97)</f>
        <v>0</v>
      </c>
      <c r="AC75" s="80">
        <f>SUMIF('C Report Grouper'!$B$58:$B$97,'WW Spending Actual'!$B75,'C Report Grouper'!AD$58:AD$97)</f>
        <v>0</v>
      </c>
      <c r="AD75" s="80">
        <f>SUMIF('C Report Grouper'!$B$58:$B$97,'WW Spending Actual'!$B75,'C Report Grouper'!AE$58:AE$97)</f>
        <v>0</v>
      </c>
      <c r="AE75" s="80">
        <f>SUMIF('C Report Grouper'!$B$58:$B$97,'WW Spending Actual'!$B75,'C Report Grouper'!AF$58:AF$97)</f>
        <v>0</v>
      </c>
      <c r="AF75" s="80">
        <f>SUMIF('C Report Grouper'!$B$58:$B$97,'WW Spending Actual'!$B75,'C Report Grouper'!AG$58:AG$97)</f>
        <v>0</v>
      </c>
      <c r="AG75" s="81">
        <f>SUMIF('C Report Grouper'!$B$58:$B$97,'WW Spending Actual'!$B75,'C Report Grouper'!AH$58:AH$97)</f>
        <v>0</v>
      </c>
    </row>
    <row r="76" spans="2:33" hidden="1" x14ac:dyDescent="0.2">
      <c r="B76" s="33" t="str">
        <f>IFERROR(VLOOKUP(C76,'MEG Def'!$A$35:$B$40,2),"")</f>
        <v/>
      </c>
      <c r="C76" s="57"/>
      <c r="D76" s="79">
        <f>SUMIF('C Report Grouper'!$B$58:$B$97,'WW Spending Actual'!$B76,'C Report Grouper'!E$58:E$97)</f>
        <v>0</v>
      </c>
      <c r="E76" s="80">
        <f>SUMIF('C Report Grouper'!$B$58:$B$97,'WW Spending Actual'!$B76,'C Report Grouper'!F$58:F$97)</f>
        <v>0</v>
      </c>
      <c r="F76" s="80">
        <f>SUMIF('C Report Grouper'!$B$58:$B$97,'WW Spending Actual'!$B76,'C Report Grouper'!G$58:G$97)</f>
        <v>0</v>
      </c>
      <c r="G76" s="80">
        <f>SUMIF('C Report Grouper'!$B$58:$B$97,'WW Spending Actual'!$B76,'C Report Grouper'!H$58:H$97)</f>
        <v>0</v>
      </c>
      <c r="H76" s="80">
        <f>SUMIF('C Report Grouper'!$B$58:$B$97,'WW Spending Actual'!$B76,'C Report Grouper'!I$58:I$97)</f>
        <v>0</v>
      </c>
      <c r="I76" s="80">
        <f>SUMIF('C Report Grouper'!$B$58:$B$97,'WW Spending Actual'!$B76,'C Report Grouper'!J$58:J$97)</f>
        <v>0</v>
      </c>
      <c r="J76" s="80">
        <f>SUMIF('C Report Grouper'!$B$58:$B$97,'WW Spending Actual'!$B76,'C Report Grouper'!K$58:K$97)</f>
        <v>0</v>
      </c>
      <c r="K76" s="80">
        <f>SUMIF('C Report Grouper'!$B$58:$B$97,'WW Spending Actual'!$B76,'C Report Grouper'!L$58:L$97)</f>
        <v>0</v>
      </c>
      <c r="L76" s="80">
        <f>SUMIF('C Report Grouper'!$B$58:$B$97,'WW Spending Actual'!$B76,'C Report Grouper'!M$58:M$97)</f>
        <v>0</v>
      </c>
      <c r="M76" s="80">
        <f>SUMIF('C Report Grouper'!$B$58:$B$97,'WW Spending Actual'!$B76,'C Report Grouper'!N$58:N$97)</f>
        <v>0</v>
      </c>
      <c r="N76" s="80">
        <f>SUMIF('C Report Grouper'!$B$58:$B$97,'WW Spending Actual'!$B76,'C Report Grouper'!O$58:O$97)</f>
        <v>0</v>
      </c>
      <c r="O76" s="80">
        <f>SUMIF('C Report Grouper'!$B$58:$B$97,'WW Spending Actual'!$B76,'C Report Grouper'!P$58:P$97)</f>
        <v>0</v>
      </c>
      <c r="P76" s="80">
        <f>SUMIF('C Report Grouper'!$B$58:$B$97,'WW Spending Actual'!$B76,'C Report Grouper'!Q$58:Q$97)</f>
        <v>0</v>
      </c>
      <c r="Q76" s="80">
        <f>SUMIF('C Report Grouper'!$B$58:$B$97,'WW Spending Actual'!$B76,'C Report Grouper'!R$58:R$97)</f>
        <v>0</v>
      </c>
      <c r="R76" s="80">
        <f>SUMIF('C Report Grouper'!$B$58:$B$97,'WW Spending Actual'!$B76,'C Report Grouper'!S$58:S$97)</f>
        <v>0</v>
      </c>
      <c r="S76" s="80">
        <f>SUMIF('C Report Grouper'!$B$58:$B$97,'WW Spending Actual'!$B76,'C Report Grouper'!T$58:T$97)</f>
        <v>0</v>
      </c>
      <c r="T76" s="80">
        <f>SUMIF('C Report Grouper'!$B$58:$B$97,'WW Spending Actual'!$B76,'C Report Grouper'!U$58:U$97)</f>
        <v>0</v>
      </c>
      <c r="U76" s="80">
        <f>SUMIF('C Report Grouper'!$B$58:$B$97,'WW Spending Actual'!$B76,'C Report Grouper'!V$58:V$97)</f>
        <v>0</v>
      </c>
      <c r="V76" s="80">
        <f>SUMIF('C Report Grouper'!$B$58:$B$97,'WW Spending Actual'!$B76,'C Report Grouper'!W$58:W$97)</f>
        <v>0</v>
      </c>
      <c r="W76" s="80">
        <f>SUMIF('C Report Grouper'!$B$58:$B$97,'WW Spending Actual'!$B76,'C Report Grouper'!X$58:X$97)</f>
        <v>0</v>
      </c>
      <c r="X76" s="80">
        <f>SUMIF('C Report Grouper'!$B$58:$B$97,'WW Spending Actual'!$B76,'C Report Grouper'!Y$58:Y$97)</f>
        <v>0</v>
      </c>
      <c r="Y76" s="80">
        <f>SUMIF('C Report Grouper'!$B$58:$B$97,'WW Spending Actual'!$B76,'C Report Grouper'!Z$58:Z$97)</f>
        <v>0</v>
      </c>
      <c r="Z76" s="80">
        <f>SUMIF('C Report Grouper'!$B$58:$B$97,'WW Spending Actual'!$B76,'C Report Grouper'!AA$58:AA$97)</f>
        <v>0</v>
      </c>
      <c r="AA76" s="80">
        <f>SUMIF('C Report Grouper'!$B$58:$B$97,'WW Spending Actual'!$B76,'C Report Grouper'!AB$58:AB$97)</f>
        <v>0</v>
      </c>
      <c r="AB76" s="80">
        <f>SUMIF('C Report Grouper'!$B$58:$B$97,'WW Spending Actual'!$B76,'C Report Grouper'!AC$58:AC$97)</f>
        <v>0</v>
      </c>
      <c r="AC76" s="80">
        <f>SUMIF('C Report Grouper'!$B$58:$B$97,'WW Spending Actual'!$B76,'C Report Grouper'!AD$58:AD$97)</f>
        <v>0</v>
      </c>
      <c r="AD76" s="80">
        <f>SUMIF('C Report Grouper'!$B$58:$B$97,'WW Spending Actual'!$B76,'C Report Grouper'!AE$58:AE$97)</f>
        <v>0</v>
      </c>
      <c r="AE76" s="80">
        <f>SUMIF('C Report Grouper'!$B$58:$B$97,'WW Spending Actual'!$B76,'C Report Grouper'!AF$58:AF$97)</f>
        <v>0</v>
      </c>
      <c r="AF76" s="80">
        <f>SUMIF('C Report Grouper'!$B$58:$B$97,'WW Spending Actual'!$B76,'C Report Grouper'!AG$58:AG$97)</f>
        <v>0</v>
      </c>
      <c r="AG76" s="81">
        <f>SUMIF('C Report Grouper'!$B$58:$B$97,'WW Spending Actual'!$B76,'C Report Grouper'!AH$58:AH$97)</f>
        <v>0</v>
      </c>
    </row>
    <row r="77" spans="2:33" hidden="1" x14ac:dyDescent="0.2">
      <c r="B77" s="22"/>
      <c r="C77" s="58"/>
      <c r="D77" s="79"/>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1"/>
    </row>
    <row r="78" spans="2:33" ht="12.6" hidden="1" customHeight="1" x14ac:dyDescent="0.2">
      <c r="B78" s="6" t="s">
        <v>43</v>
      </c>
      <c r="C78" s="58"/>
      <c r="D78" s="79">
        <f>SUMIF('C Report Grouper'!$B$58:$B$97,'WW Spending Actual'!$B78,'C Report Grouper'!E$58:E$97)</f>
        <v>0</v>
      </c>
      <c r="E78" s="80">
        <f>SUMIF('C Report Grouper'!$B$58:$B$97,'WW Spending Actual'!$B78,'C Report Grouper'!F$58:F$97)</f>
        <v>0</v>
      </c>
      <c r="F78" s="80">
        <f>SUMIF('C Report Grouper'!$B$58:$B$97,'WW Spending Actual'!$B78,'C Report Grouper'!G$58:G$97)</f>
        <v>0</v>
      </c>
      <c r="G78" s="80">
        <f>SUMIF('C Report Grouper'!$B$58:$B$97,'WW Spending Actual'!$B78,'C Report Grouper'!H$58:H$97)</f>
        <v>0</v>
      </c>
      <c r="H78" s="80">
        <f>SUMIF('C Report Grouper'!$B$58:$B$97,'WW Spending Actual'!$B78,'C Report Grouper'!I$58:I$97)</f>
        <v>0</v>
      </c>
      <c r="I78" s="80">
        <f>SUMIF('C Report Grouper'!$B$58:$B$97,'WW Spending Actual'!$B78,'C Report Grouper'!J$58:J$97)</f>
        <v>0</v>
      </c>
      <c r="J78" s="80">
        <f>SUMIF('C Report Grouper'!$B$58:$B$97,'WW Spending Actual'!$B78,'C Report Grouper'!K$58:K$97)</f>
        <v>0</v>
      </c>
      <c r="K78" s="80">
        <f>SUMIF('C Report Grouper'!$B$58:$B$97,'WW Spending Actual'!$B78,'C Report Grouper'!L$58:L$97)</f>
        <v>0</v>
      </c>
      <c r="L78" s="80">
        <f>SUMIF('C Report Grouper'!$B$58:$B$97,'WW Spending Actual'!$B78,'C Report Grouper'!M$58:M$97)</f>
        <v>0</v>
      </c>
      <c r="M78" s="80">
        <f>SUMIF('C Report Grouper'!$B$58:$B$97,'WW Spending Actual'!$B78,'C Report Grouper'!N$58:N$97)</f>
        <v>0</v>
      </c>
      <c r="N78" s="80">
        <f>SUMIF('C Report Grouper'!$B$58:$B$97,'WW Spending Actual'!$B78,'C Report Grouper'!O$58:O$97)</f>
        <v>0</v>
      </c>
      <c r="O78" s="80">
        <f>SUMIF('C Report Grouper'!$B$58:$B$97,'WW Spending Actual'!$B78,'C Report Grouper'!P$58:P$97)</f>
        <v>0</v>
      </c>
      <c r="P78" s="80">
        <f>SUMIF('C Report Grouper'!$B$58:$B$97,'WW Spending Actual'!$B78,'C Report Grouper'!Q$58:Q$97)</f>
        <v>0</v>
      </c>
      <c r="Q78" s="80">
        <f>SUMIF('C Report Grouper'!$B$58:$B$97,'WW Spending Actual'!$B78,'C Report Grouper'!R$58:R$97)</f>
        <v>0</v>
      </c>
      <c r="R78" s="80">
        <f>SUMIF('C Report Grouper'!$B$58:$B$97,'WW Spending Actual'!$B78,'C Report Grouper'!S$58:S$97)</f>
        <v>0</v>
      </c>
      <c r="S78" s="80">
        <f>SUMIF('C Report Grouper'!$B$58:$B$97,'WW Spending Actual'!$B78,'C Report Grouper'!T$58:T$97)</f>
        <v>0</v>
      </c>
      <c r="T78" s="80">
        <f>SUMIF('C Report Grouper'!$B$58:$B$97,'WW Spending Actual'!$B78,'C Report Grouper'!U$58:U$97)</f>
        <v>0</v>
      </c>
      <c r="U78" s="80">
        <f>SUMIF('C Report Grouper'!$B$58:$B$97,'WW Spending Actual'!$B78,'C Report Grouper'!V$58:V$97)</f>
        <v>0</v>
      </c>
      <c r="V78" s="80">
        <f>SUMIF('C Report Grouper'!$B$58:$B$97,'WW Spending Actual'!$B78,'C Report Grouper'!W$58:W$97)</f>
        <v>0</v>
      </c>
      <c r="W78" s="80">
        <f>SUMIF('C Report Grouper'!$B$58:$B$97,'WW Spending Actual'!$B78,'C Report Grouper'!X$58:X$97)</f>
        <v>0</v>
      </c>
      <c r="X78" s="80">
        <f>SUMIF('C Report Grouper'!$B$58:$B$97,'WW Spending Actual'!$B78,'C Report Grouper'!Y$58:Y$97)</f>
        <v>0</v>
      </c>
      <c r="Y78" s="80">
        <f>SUMIF('C Report Grouper'!$B$58:$B$97,'WW Spending Actual'!$B78,'C Report Grouper'!Z$58:Z$97)</f>
        <v>0</v>
      </c>
      <c r="Z78" s="80">
        <f>SUMIF('C Report Grouper'!$B$58:$B$97,'WW Spending Actual'!$B78,'C Report Grouper'!AA$58:AA$97)</f>
        <v>0</v>
      </c>
      <c r="AA78" s="80">
        <f>SUMIF('C Report Grouper'!$B$58:$B$97,'WW Spending Actual'!$B78,'C Report Grouper'!AB$58:AB$97)</f>
        <v>0</v>
      </c>
      <c r="AB78" s="80">
        <f>SUMIF('C Report Grouper'!$B$58:$B$97,'WW Spending Actual'!$B78,'C Report Grouper'!AC$58:AC$97)</f>
        <v>0</v>
      </c>
      <c r="AC78" s="80">
        <f>SUMIF('C Report Grouper'!$B$58:$B$97,'WW Spending Actual'!$B78,'C Report Grouper'!AD$58:AD$97)</f>
        <v>0</v>
      </c>
      <c r="AD78" s="80">
        <f>SUMIF('C Report Grouper'!$B$58:$B$97,'WW Spending Actual'!$B78,'C Report Grouper'!AE$58:AE$97)</f>
        <v>0</v>
      </c>
      <c r="AE78" s="80">
        <f>SUMIF('C Report Grouper'!$B$58:$B$97,'WW Spending Actual'!$B78,'C Report Grouper'!AF$58:AF$97)</f>
        <v>0</v>
      </c>
      <c r="AF78" s="80">
        <f>SUMIF('C Report Grouper'!$B$58:$B$97,'WW Spending Actual'!$B78,'C Report Grouper'!AG$58:AG$97)</f>
        <v>0</v>
      </c>
      <c r="AG78" s="81">
        <f>SUMIF('C Report Grouper'!$B$58:$B$97,'WW Spending Actual'!$B78,'C Report Grouper'!AH$58:AH$97)</f>
        <v>0</v>
      </c>
    </row>
    <row r="79" spans="2:33" ht="12.6" hidden="1" customHeight="1" x14ac:dyDescent="0.2">
      <c r="B79" s="22" t="str">
        <f>IFERROR(VLOOKUP(C79,'MEG Def'!$A$42:$B$45,2),"")</f>
        <v xml:space="preserve">New Adult Group </v>
      </c>
      <c r="C79" s="58">
        <v>1</v>
      </c>
      <c r="D79" s="79">
        <f>SUMIF('C Report Grouper'!$B$58:$B$97,'WW Spending Actual'!$B79,'C Report Grouper'!E$58:E$97)</f>
        <v>275654174</v>
      </c>
      <c r="E79" s="80">
        <f>SUMIF('C Report Grouper'!$B$58:$B$97,'WW Spending Actual'!$B79,'C Report Grouper'!F$58:F$97)</f>
        <v>368950665</v>
      </c>
      <c r="F79" s="80">
        <f>SUMIF('C Report Grouper'!$B$58:$B$97,'WW Spending Actual'!$B79,'C Report Grouper'!G$58:G$97)</f>
        <v>251299821</v>
      </c>
      <c r="G79" s="80">
        <f>SUMIF('C Report Grouper'!$B$58:$B$97,'WW Spending Actual'!$B79,'C Report Grouper'!H$58:H$97)</f>
        <v>266093131</v>
      </c>
      <c r="H79" s="80">
        <f>SUMIF('C Report Grouper'!$B$58:$B$97,'WW Spending Actual'!$B79,'C Report Grouper'!I$58:I$97)</f>
        <v>323029654</v>
      </c>
      <c r="I79" s="80">
        <f>SUMIF('C Report Grouper'!$B$58:$B$97,'WW Spending Actual'!$B79,'C Report Grouper'!J$58:J$97)</f>
        <v>0</v>
      </c>
      <c r="J79" s="80">
        <f>SUMIF('C Report Grouper'!$B$58:$B$97,'WW Spending Actual'!$B79,'C Report Grouper'!K$58:K$97)</f>
        <v>0</v>
      </c>
      <c r="K79" s="80">
        <f>SUMIF('C Report Grouper'!$B$58:$B$97,'WW Spending Actual'!$B79,'C Report Grouper'!L$58:L$97)</f>
        <v>0</v>
      </c>
      <c r="L79" s="80">
        <f>SUMIF('C Report Grouper'!$B$58:$B$97,'WW Spending Actual'!$B79,'C Report Grouper'!M$58:M$97)</f>
        <v>0</v>
      </c>
      <c r="M79" s="80">
        <f>SUMIF('C Report Grouper'!$B$58:$B$97,'WW Spending Actual'!$B79,'C Report Grouper'!N$58:N$97)</f>
        <v>0</v>
      </c>
      <c r="N79" s="80">
        <f>SUMIF('C Report Grouper'!$B$58:$B$97,'WW Spending Actual'!$B79,'C Report Grouper'!O$58:O$97)</f>
        <v>0</v>
      </c>
      <c r="O79" s="80">
        <f>SUMIF('C Report Grouper'!$B$58:$B$97,'WW Spending Actual'!$B79,'C Report Grouper'!P$58:P$97)</f>
        <v>0</v>
      </c>
      <c r="P79" s="80">
        <f>SUMIF('C Report Grouper'!$B$58:$B$97,'WW Spending Actual'!$B79,'C Report Grouper'!Q$58:Q$97)</f>
        <v>0</v>
      </c>
      <c r="Q79" s="80">
        <f>SUMIF('C Report Grouper'!$B$58:$B$97,'WW Spending Actual'!$B79,'C Report Grouper'!R$58:R$97)</f>
        <v>0</v>
      </c>
      <c r="R79" s="80">
        <f>SUMIF('C Report Grouper'!$B$58:$B$97,'WW Spending Actual'!$B79,'C Report Grouper'!S$58:S$97)</f>
        <v>0</v>
      </c>
      <c r="S79" s="80">
        <f>SUMIF('C Report Grouper'!$B$58:$B$97,'WW Spending Actual'!$B79,'C Report Grouper'!T$58:T$97)</f>
        <v>0</v>
      </c>
      <c r="T79" s="80">
        <f>SUMIF('C Report Grouper'!$B$58:$B$97,'WW Spending Actual'!$B79,'C Report Grouper'!U$58:U$97)</f>
        <v>0</v>
      </c>
      <c r="U79" s="80">
        <f>SUMIF('C Report Grouper'!$B$58:$B$97,'WW Spending Actual'!$B79,'C Report Grouper'!V$58:V$97)</f>
        <v>0</v>
      </c>
      <c r="V79" s="80">
        <f>SUMIF('C Report Grouper'!$B$58:$B$97,'WW Spending Actual'!$B79,'C Report Grouper'!W$58:W$97)</f>
        <v>0</v>
      </c>
      <c r="W79" s="80">
        <f>SUMIF('C Report Grouper'!$B$58:$B$97,'WW Spending Actual'!$B79,'C Report Grouper'!X$58:X$97)</f>
        <v>0</v>
      </c>
      <c r="X79" s="80">
        <f>SUMIF('C Report Grouper'!$B$58:$B$97,'WW Spending Actual'!$B79,'C Report Grouper'!Y$58:Y$97)</f>
        <v>0</v>
      </c>
      <c r="Y79" s="80">
        <f>SUMIF('C Report Grouper'!$B$58:$B$97,'WW Spending Actual'!$B79,'C Report Grouper'!Z$58:Z$97)</f>
        <v>0</v>
      </c>
      <c r="Z79" s="80">
        <f>SUMIF('C Report Grouper'!$B$58:$B$97,'WW Spending Actual'!$B79,'C Report Grouper'!AA$58:AA$97)</f>
        <v>0</v>
      </c>
      <c r="AA79" s="80">
        <f>SUMIF('C Report Grouper'!$B$58:$B$97,'WW Spending Actual'!$B79,'C Report Grouper'!AB$58:AB$97)</f>
        <v>0</v>
      </c>
      <c r="AB79" s="80">
        <f>SUMIF('C Report Grouper'!$B$58:$B$97,'WW Spending Actual'!$B79,'C Report Grouper'!AC$58:AC$97)</f>
        <v>0</v>
      </c>
      <c r="AC79" s="80">
        <f>SUMIF('C Report Grouper'!$B$58:$B$97,'WW Spending Actual'!$B79,'C Report Grouper'!AD$58:AD$97)</f>
        <v>0</v>
      </c>
      <c r="AD79" s="80">
        <f>SUMIF('C Report Grouper'!$B$58:$B$97,'WW Spending Actual'!$B79,'C Report Grouper'!AE$58:AE$97)</f>
        <v>0</v>
      </c>
      <c r="AE79" s="80">
        <f>SUMIF('C Report Grouper'!$B$58:$B$97,'WW Spending Actual'!$B79,'C Report Grouper'!AF$58:AF$97)</f>
        <v>0</v>
      </c>
      <c r="AF79" s="80">
        <f>SUMIF('C Report Grouper'!$B$58:$B$97,'WW Spending Actual'!$B79,'C Report Grouper'!AG$58:AG$97)</f>
        <v>0</v>
      </c>
      <c r="AG79" s="81">
        <f>SUMIF('C Report Grouper'!$B$58:$B$97,'WW Spending Actual'!$B79,'C Report Grouper'!AH$58:AH$97)</f>
        <v>0</v>
      </c>
    </row>
    <row r="80" spans="2:33" ht="12.6" hidden="1" customHeight="1" x14ac:dyDescent="0.2">
      <c r="B80" s="22" t="str">
        <f>IFERROR(VLOOKUP(C80,'MEG Def'!$A$42:$B$45,2),"")</f>
        <v/>
      </c>
      <c r="C80" s="58"/>
      <c r="D80" s="79">
        <f>SUMIF('C Report Grouper'!$B$58:$B$97,'WW Spending Actual'!$B80,'C Report Grouper'!E$58:E$97)</f>
        <v>0</v>
      </c>
      <c r="E80" s="80">
        <f>SUMIF('C Report Grouper'!$B$58:$B$97,'WW Spending Actual'!$B80,'C Report Grouper'!F$58:F$97)</f>
        <v>0</v>
      </c>
      <c r="F80" s="80">
        <f>SUMIF('C Report Grouper'!$B$58:$B$97,'WW Spending Actual'!$B80,'C Report Grouper'!G$58:G$97)</f>
        <v>0</v>
      </c>
      <c r="G80" s="80">
        <f>SUMIF('C Report Grouper'!$B$58:$B$97,'WW Spending Actual'!$B80,'C Report Grouper'!H$58:H$97)</f>
        <v>0</v>
      </c>
      <c r="H80" s="80">
        <f>SUMIF('C Report Grouper'!$B$58:$B$97,'WW Spending Actual'!$B80,'C Report Grouper'!I$58:I$97)</f>
        <v>0</v>
      </c>
      <c r="I80" s="80">
        <f>SUMIF('C Report Grouper'!$B$58:$B$97,'WW Spending Actual'!$B80,'C Report Grouper'!J$58:J$97)</f>
        <v>0</v>
      </c>
      <c r="J80" s="80">
        <f>SUMIF('C Report Grouper'!$B$58:$B$97,'WW Spending Actual'!$B80,'C Report Grouper'!K$58:K$97)</f>
        <v>0</v>
      </c>
      <c r="K80" s="80">
        <f>SUMIF('C Report Grouper'!$B$58:$B$97,'WW Spending Actual'!$B80,'C Report Grouper'!L$58:L$97)</f>
        <v>0</v>
      </c>
      <c r="L80" s="80">
        <f>SUMIF('C Report Grouper'!$B$58:$B$97,'WW Spending Actual'!$B80,'C Report Grouper'!M$58:M$97)</f>
        <v>0</v>
      </c>
      <c r="M80" s="80">
        <f>SUMIF('C Report Grouper'!$B$58:$B$97,'WW Spending Actual'!$B80,'C Report Grouper'!N$58:N$97)</f>
        <v>0</v>
      </c>
      <c r="N80" s="80">
        <f>SUMIF('C Report Grouper'!$B$58:$B$97,'WW Spending Actual'!$B80,'C Report Grouper'!O$58:O$97)</f>
        <v>0</v>
      </c>
      <c r="O80" s="80">
        <f>SUMIF('C Report Grouper'!$B$58:$B$97,'WW Spending Actual'!$B80,'C Report Grouper'!P$58:P$97)</f>
        <v>0</v>
      </c>
      <c r="P80" s="80">
        <f>SUMIF('C Report Grouper'!$B$58:$B$97,'WW Spending Actual'!$B80,'C Report Grouper'!Q$58:Q$97)</f>
        <v>0</v>
      </c>
      <c r="Q80" s="80">
        <f>SUMIF('C Report Grouper'!$B$58:$B$97,'WW Spending Actual'!$B80,'C Report Grouper'!R$58:R$97)</f>
        <v>0</v>
      </c>
      <c r="R80" s="80">
        <f>SUMIF('C Report Grouper'!$B$58:$B$97,'WW Spending Actual'!$B80,'C Report Grouper'!S$58:S$97)</f>
        <v>0</v>
      </c>
      <c r="S80" s="80">
        <f>SUMIF('C Report Grouper'!$B$58:$B$97,'WW Spending Actual'!$B80,'C Report Grouper'!T$58:T$97)</f>
        <v>0</v>
      </c>
      <c r="T80" s="80">
        <f>SUMIF('C Report Grouper'!$B$58:$B$97,'WW Spending Actual'!$B80,'C Report Grouper'!U$58:U$97)</f>
        <v>0</v>
      </c>
      <c r="U80" s="80">
        <f>SUMIF('C Report Grouper'!$B$58:$B$97,'WW Spending Actual'!$B80,'C Report Grouper'!V$58:V$97)</f>
        <v>0</v>
      </c>
      <c r="V80" s="80">
        <f>SUMIF('C Report Grouper'!$B$58:$B$97,'WW Spending Actual'!$B80,'C Report Grouper'!W$58:W$97)</f>
        <v>0</v>
      </c>
      <c r="W80" s="80">
        <f>SUMIF('C Report Grouper'!$B$58:$B$97,'WW Spending Actual'!$B80,'C Report Grouper'!X$58:X$97)</f>
        <v>0</v>
      </c>
      <c r="X80" s="80">
        <f>SUMIF('C Report Grouper'!$B$58:$B$97,'WW Spending Actual'!$B80,'C Report Grouper'!Y$58:Y$97)</f>
        <v>0</v>
      </c>
      <c r="Y80" s="80">
        <f>SUMIF('C Report Grouper'!$B$58:$B$97,'WW Spending Actual'!$B80,'C Report Grouper'!Z$58:Z$97)</f>
        <v>0</v>
      </c>
      <c r="Z80" s="80">
        <f>SUMIF('C Report Grouper'!$B$58:$B$97,'WW Spending Actual'!$B80,'C Report Grouper'!AA$58:AA$97)</f>
        <v>0</v>
      </c>
      <c r="AA80" s="80">
        <f>SUMIF('C Report Grouper'!$B$58:$B$97,'WW Spending Actual'!$B80,'C Report Grouper'!AB$58:AB$97)</f>
        <v>0</v>
      </c>
      <c r="AB80" s="80">
        <f>SUMIF('C Report Grouper'!$B$58:$B$97,'WW Spending Actual'!$B80,'C Report Grouper'!AC$58:AC$97)</f>
        <v>0</v>
      </c>
      <c r="AC80" s="80">
        <f>SUMIF('C Report Grouper'!$B$58:$B$97,'WW Spending Actual'!$B80,'C Report Grouper'!AD$58:AD$97)</f>
        <v>0</v>
      </c>
      <c r="AD80" s="80">
        <f>SUMIF('C Report Grouper'!$B$58:$B$97,'WW Spending Actual'!$B80,'C Report Grouper'!AE$58:AE$97)</f>
        <v>0</v>
      </c>
      <c r="AE80" s="80">
        <f>SUMIF('C Report Grouper'!$B$58:$B$97,'WW Spending Actual'!$B80,'C Report Grouper'!AF$58:AF$97)</f>
        <v>0</v>
      </c>
      <c r="AF80" s="80">
        <f>SUMIF('C Report Grouper'!$B$58:$B$97,'WW Spending Actual'!$B80,'C Report Grouper'!AG$58:AG$97)</f>
        <v>0</v>
      </c>
      <c r="AG80" s="81">
        <f>SUMIF('C Report Grouper'!$B$58:$B$97,'WW Spending Actual'!$B80,'C Report Grouper'!AH$58:AH$97)</f>
        <v>0</v>
      </c>
    </row>
    <row r="81" spans="2:33" ht="12.6" hidden="1" customHeight="1" x14ac:dyDescent="0.2">
      <c r="B81" s="22" t="str">
        <f>IFERROR(VLOOKUP(C81,'MEG Def'!$A$42:$B$45,2),"")</f>
        <v/>
      </c>
      <c r="C81" s="58"/>
      <c r="D81" s="79">
        <f>SUMIF('C Report Grouper'!$B$58:$B$97,'WW Spending Actual'!$B81,'C Report Grouper'!E$58:E$97)</f>
        <v>0</v>
      </c>
      <c r="E81" s="80">
        <f>SUMIF('C Report Grouper'!$B$58:$B$97,'WW Spending Actual'!$B81,'C Report Grouper'!F$58:F$97)</f>
        <v>0</v>
      </c>
      <c r="F81" s="80">
        <f>SUMIF('C Report Grouper'!$B$58:$B$97,'WW Spending Actual'!$B81,'C Report Grouper'!G$58:G$97)</f>
        <v>0</v>
      </c>
      <c r="G81" s="80">
        <f>SUMIF('C Report Grouper'!$B$58:$B$97,'WW Spending Actual'!$B81,'C Report Grouper'!H$58:H$97)</f>
        <v>0</v>
      </c>
      <c r="H81" s="80">
        <f>SUMIF('C Report Grouper'!$B$58:$B$97,'WW Spending Actual'!$B81,'C Report Grouper'!I$58:I$97)</f>
        <v>0</v>
      </c>
      <c r="I81" s="80">
        <f>SUMIF('C Report Grouper'!$B$58:$B$97,'WW Spending Actual'!$B81,'C Report Grouper'!J$58:J$97)</f>
        <v>0</v>
      </c>
      <c r="J81" s="80">
        <f>SUMIF('C Report Grouper'!$B$58:$B$97,'WW Spending Actual'!$B81,'C Report Grouper'!K$58:K$97)</f>
        <v>0</v>
      </c>
      <c r="K81" s="80">
        <f>SUMIF('C Report Grouper'!$B$58:$B$97,'WW Spending Actual'!$B81,'C Report Grouper'!L$58:L$97)</f>
        <v>0</v>
      </c>
      <c r="L81" s="80">
        <f>SUMIF('C Report Grouper'!$B$58:$B$97,'WW Spending Actual'!$B81,'C Report Grouper'!M$58:M$97)</f>
        <v>0</v>
      </c>
      <c r="M81" s="80">
        <f>SUMIF('C Report Grouper'!$B$58:$B$97,'WW Spending Actual'!$B81,'C Report Grouper'!N$58:N$97)</f>
        <v>0</v>
      </c>
      <c r="N81" s="80">
        <f>SUMIF('C Report Grouper'!$B$58:$B$97,'WW Spending Actual'!$B81,'C Report Grouper'!O$58:O$97)</f>
        <v>0</v>
      </c>
      <c r="O81" s="80">
        <f>SUMIF('C Report Grouper'!$B$58:$B$97,'WW Spending Actual'!$B81,'C Report Grouper'!P$58:P$97)</f>
        <v>0</v>
      </c>
      <c r="P81" s="80">
        <f>SUMIF('C Report Grouper'!$B$58:$B$97,'WW Spending Actual'!$B81,'C Report Grouper'!Q$58:Q$97)</f>
        <v>0</v>
      </c>
      <c r="Q81" s="80">
        <f>SUMIF('C Report Grouper'!$B$58:$B$97,'WW Spending Actual'!$B81,'C Report Grouper'!R$58:R$97)</f>
        <v>0</v>
      </c>
      <c r="R81" s="80">
        <f>SUMIF('C Report Grouper'!$B$58:$B$97,'WW Spending Actual'!$B81,'C Report Grouper'!S$58:S$97)</f>
        <v>0</v>
      </c>
      <c r="S81" s="80">
        <f>SUMIF('C Report Grouper'!$B$58:$B$97,'WW Spending Actual'!$B81,'C Report Grouper'!T$58:T$97)</f>
        <v>0</v>
      </c>
      <c r="T81" s="80">
        <f>SUMIF('C Report Grouper'!$B$58:$B$97,'WW Spending Actual'!$B81,'C Report Grouper'!U$58:U$97)</f>
        <v>0</v>
      </c>
      <c r="U81" s="80">
        <f>SUMIF('C Report Grouper'!$B$58:$B$97,'WW Spending Actual'!$B81,'C Report Grouper'!V$58:V$97)</f>
        <v>0</v>
      </c>
      <c r="V81" s="80">
        <f>SUMIF('C Report Grouper'!$B$58:$B$97,'WW Spending Actual'!$B81,'C Report Grouper'!W$58:W$97)</f>
        <v>0</v>
      </c>
      <c r="W81" s="80">
        <f>SUMIF('C Report Grouper'!$B$58:$B$97,'WW Spending Actual'!$B81,'C Report Grouper'!X$58:X$97)</f>
        <v>0</v>
      </c>
      <c r="X81" s="80">
        <f>SUMIF('C Report Grouper'!$B$58:$B$97,'WW Spending Actual'!$B81,'C Report Grouper'!Y$58:Y$97)</f>
        <v>0</v>
      </c>
      <c r="Y81" s="80">
        <f>SUMIF('C Report Grouper'!$B$58:$B$97,'WW Spending Actual'!$B81,'C Report Grouper'!Z$58:Z$97)</f>
        <v>0</v>
      </c>
      <c r="Z81" s="80">
        <f>SUMIF('C Report Grouper'!$B$58:$B$97,'WW Spending Actual'!$B81,'C Report Grouper'!AA$58:AA$97)</f>
        <v>0</v>
      </c>
      <c r="AA81" s="80">
        <f>SUMIF('C Report Grouper'!$B$58:$B$97,'WW Spending Actual'!$B81,'C Report Grouper'!AB$58:AB$97)</f>
        <v>0</v>
      </c>
      <c r="AB81" s="80">
        <f>SUMIF('C Report Grouper'!$B$58:$B$97,'WW Spending Actual'!$B81,'C Report Grouper'!AC$58:AC$97)</f>
        <v>0</v>
      </c>
      <c r="AC81" s="80">
        <f>SUMIF('C Report Grouper'!$B$58:$B$97,'WW Spending Actual'!$B81,'C Report Grouper'!AD$58:AD$97)</f>
        <v>0</v>
      </c>
      <c r="AD81" s="80">
        <f>SUMIF('C Report Grouper'!$B$58:$B$97,'WW Spending Actual'!$B81,'C Report Grouper'!AE$58:AE$97)</f>
        <v>0</v>
      </c>
      <c r="AE81" s="80">
        <f>SUMIF('C Report Grouper'!$B$58:$B$97,'WW Spending Actual'!$B81,'C Report Grouper'!AF$58:AF$97)</f>
        <v>0</v>
      </c>
      <c r="AF81" s="80">
        <f>SUMIF('C Report Grouper'!$B$58:$B$97,'WW Spending Actual'!$B81,'C Report Grouper'!AG$58:AG$97)</f>
        <v>0</v>
      </c>
      <c r="AG81" s="81">
        <f>SUMIF('C Report Grouper'!$B$58:$B$97,'WW Spending Actual'!$B81,'C Report Grouper'!AH$58:AH$97)</f>
        <v>0</v>
      </c>
    </row>
    <row r="82" spans="2:33" ht="12.6" hidden="1" customHeight="1" x14ac:dyDescent="0.2">
      <c r="B82" s="24"/>
      <c r="C82" s="58"/>
      <c r="D82" s="79">
        <f>SUMIF('C Report Grouper'!$B$58:$B$97,'WW Spending Actual'!$B82,'C Report Grouper'!E$58:E$97)</f>
        <v>0</v>
      </c>
      <c r="E82" s="80">
        <f>SUMIF('C Report Grouper'!$B$58:$B$97,'WW Spending Actual'!$B82,'C Report Grouper'!F$58:F$97)</f>
        <v>0</v>
      </c>
      <c r="F82" s="80">
        <f>SUMIF('C Report Grouper'!$B$58:$B$97,'WW Spending Actual'!$B82,'C Report Grouper'!G$58:G$97)</f>
        <v>0</v>
      </c>
      <c r="G82" s="80">
        <f>SUMIF('C Report Grouper'!$B$58:$B$97,'WW Spending Actual'!$B82,'C Report Grouper'!H$58:H$97)</f>
        <v>0</v>
      </c>
      <c r="H82" s="80">
        <f>SUMIF('C Report Grouper'!$B$58:$B$97,'WW Spending Actual'!$B82,'C Report Grouper'!I$58:I$97)</f>
        <v>0</v>
      </c>
      <c r="I82" s="80">
        <f>SUMIF('C Report Grouper'!$B$58:$B$97,'WW Spending Actual'!$B82,'C Report Grouper'!J$58:J$97)</f>
        <v>0</v>
      </c>
      <c r="J82" s="80">
        <f>SUMIF('C Report Grouper'!$B$58:$B$97,'WW Spending Actual'!$B82,'C Report Grouper'!K$58:K$97)</f>
        <v>0</v>
      </c>
      <c r="K82" s="80">
        <f>SUMIF('C Report Grouper'!$B$58:$B$97,'WW Spending Actual'!$B82,'C Report Grouper'!L$58:L$97)</f>
        <v>0</v>
      </c>
      <c r="L82" s="80">
        <f>SUMIF('C Report Grouper'!$B$58:$B$97,'WW Spending Actual'!$B82,'C Report Grouper'!M$58:M$97)</f>
        <v>0</v>
      </c>
      <c r="M82" s="80">
        <f>SUMIF('C Report Grouper'!$B$58:$B$97,'WW Spending Actual'!$B82,'C Report Grouper'!N$58:N$97)</f>
        <v>0</v>
      </c>
      <c r="N82" s="80">
        <f>SUMIF('C Report Grouper'!$B$58:$B$97,'WW Spending Actual'!$B82,'C Report Grouper'!O$58:O$97)</f>
        <v>0</v>
      </c>
      <c r="O82" s="80">
        <f>SUMIF('C Report Grouper'!$B$58:$B$97,'WW Spending Actual'!$B82,'C Report Grouper'!P$58:P$97)</f>
        <v>0</v>
      </c>
      <c r="P82" s="80">
        <f>SUMIF('C Report Grouper'!$B$58:$B$97,'WW Spending Actual'!$B82,'C Report Grouper'!Q$58:Q$97)</f>
        <v>0</v>
      </c>
      <c r="Q82" s="80">
        <f>SUMIF('C Report Grouper'!$B$58:$B$97,'WW Spending Actual'!$B82,'C Report Grouper'!R$58:R$97)</f>
        <v>0</v>
      </c>
      <c r="R82" s="80">
        <f>SUMIF('C Report Grouper'!$B$58:$B$97,'WW Spending Actual'!$B82,'C Report Grouper'!S$58:S$97)</f>
        <v>0</v>
      </c>
      <c r="S82" s="80">
        <f>SUMIF('C Report Grouper'!$B$58:$B$97,'WW Spending Actual'!$B82,'C Report Grouper'!T$58:T$97)</f>
        <v>0</v>
      </c>
      <c r="T82" s="80">
        <f>SUMIF('C Report Grouper'!$B$58:$B$97,'WW Spending Actual'!$B82,'C Report Grouper'!U$58:U$97)</f>
        <v>0</v>
      </c>
      <c r="U82" s="80">
        <f>SUMIF('C Report Grouper'!$B$58:$B$97,'WW Spending Actual'!$B82,'C Report Grouper'!V$58:V$97)</f>
        <v>0</v>
      </c>
      <c r="V82" s="80">
        <f>SUMIF('C Report Grouper'!$B$58:$B$97,'WW Spending Actual'!$B82,'C Report Grouper'!W$58:W$97)</f>
        <v>0</v>
      </c>
      <c r="W82" s="80">
        <f>SUMIF('C Report Grouper'!$B$58:$B$97,'WW Spending Actual'!$B82,'C Report Grouper'!X$58:X$97)</f>
        <v>0</v>
      </c>
      <c r="X82" s="80">
        <f>SUMIF('C Report Grouper'!$B$58:$B$97,'WW Spending Actual'!$B82,'C Report Grouper'!Y$58:Y$97)</f>
        <v>0</v>
      </c>
      <c r="Y82" s="80">
        <f>SUMIF('C Report Grouper'!$B$58:$B$97,'WW Spending Actual'!$B82,'C Report Grouper'!Z$58:Z$97)</f>
        <v>0</v>
      </c>
      <c r="Z82" s="80">
        <f>SUMIF('C Report Grouper'!$B$58:$B$97,'WW Spending Actual'!$B82,'C Report Grouper'!AA$58:AA$97)</f>
        <v>0</v>
      </c>
      <c r="AA82" s="80">
        <f>SUMIF('C Report Grouper'!$B$58:$B$97,'WW Spending Actual'!$B82,'C Report Grouper'!AB$58:AB$97)</f>
        <v>0</v>
      </c>
      <c r="AB82" s="80">
        <f>SUMIF('C Report Grouper'!$B$58:$B$97,'WW Spending Actual'!$B82,'C Report Grouper'!AC$58:AC$97)</f>
        <v>0</v>
      </c>
      <c r="AC82" s="80">
        <f>SUMIF('C Report Grouper'!$B$58:$B$97,'WW Spending Actual'!$B82,'C Report Grouper'!AD$58:AD$97)</f>
        <v>0</v>
      </c>
      <c r="AD82" s="80">
        <f>SUMIF('C Report Grouper'!$B$58:$B$97,'WW Spending Actual'!$B82,'C Report Grouper'!AE$58:AE$97)</f>
        <v>0</v>
      </c>
      <c r="AE82" s="80">
        <f>SUMIF('C Report Grouper'!$B$58:$B$97,'WW Spending Actual'!$B82,'C Report Grouper'!AF$58:AF$97)</f>
        <v>0</v>
      </c>
      <c r="AF82" s="80">
        <f>SUMIF('C Report Grouper'!$B$58:$B$97,'WW Spending Actual'!$B82,'C Report Grouper'!AG$58:AG$97)</f>
        <v>0</v>
      </c>
      <c r="AG82" s="81">
        <f>SUMIF('C Report Grouper'!$B$58:$B$97,'WW Spending Actual'!$B82,'C Report Grouper'!AH$58:AH$97)</f>
        <v>0</v>
      </c>
    </row>
    <row r="83" spans="2:33" hidden="1" x14ac:dyDescent="0.2">
      <c r="B83" s="6" t="s">
        <v>42</v>
      </c>
      <c r="C83" s="58"/>
      <c r="D83" s="79">
        <f>SUMIF('C Report Grouper'!$B$58:$B$97,'WW Spending Actual'!$B83,'C Report Grouper'!E$58:E$97)</f>
        <v>0</v>
      </c>
      <c r="E83" s="80">
        <f>SUMIF('C Report Grouper'!$B$58:$B$97,'WW Spending Actual'!$B83,'C Report Grouper'!F$58:F$97)</f>
        <v>0</v>
      </c>
      <c r="F83" s="80">
        <f>SUMIF('C Report Grouper'!$B$58:$B$97,'WW Spending Actual'!$B83,'C Report Grouper'!G$58:G$97)</f>
        <v>0</v>
      </c>
      <c r="G83" s="80">
        <f>SUMIF('C Report Grouper'!$B$58:$B$97,'WW Spending Actual'!$B83,'C Report Grouper'!H$58:H$97)</f>
        <v>0</v>
      </c>
      <c r="H83" s="80">
        <f>SUMIF('C Report Grouper'!$B$58:$B$97,'WW Spending Actual'!$B83,'C Report Grouper'!I$58:I$97)</f>
        <v>0</v>
      </c>
      <c r="I83" s="80">
        <f>SUMIF('C Report Grouper'!$B$58:$B$97,'WW Spending Actual'!$B83,'C Report Grouper'!J$58:J$97)</f>
        <v>0</v>
      </c>
      <c r="J83" s="80">
        <f>SUMIF('C Report Grouper'!$B$58:$B$97,'WW Spending Actual'!$B83,'C Report Grouper'!K$58:K$97)</f>
        <v>0</v>
      </c>
      <c r="K83" s="80">
        <f>SUMIF('C Report Grouper'!$B$58:$B$97,'WW Spending Actual'!$B83,'C Report Grouper'!L$58:L$97)</f>
        <v>0</v>
      </c>
      <c r="L83" s="80">
        <f>SUMIF('C Report Grouper'!$B$58:$B$97,'WW Spending Actual'!$B83,'C Report Grouper'!M$58:M$97)</f>
        <v>0</v>
      </c>
      <c r="M83" s="80">
        <f>SUMIF('C Report Grouper'!$B$58:$B$97,'WW Spending Actual'!$B83,'C Report Grouper'!N$58:N$97)</f>
        <v>0</v>
      </c>
      <c r="N83" s="80">
        <f>SUMIF('C Report Grouper'!$B$58:$B$97,'WW Spending Actual'!$B83,'C Report Grouper'!O$58:O$97)</f>
        <v>0</v>
      </c>
      <c r="O83" s="80">
        <f>SUMIF('C Report Grouper'!$B$58:$B$97,'WW Spending Actual'!$B83,'C Report Grouper'!P$58:P$97)</f>
        <v>0</v>
      </c>
      <c r="P83" s="80">
        <f>SUMIF('C Report Grouper'!$B$58:$B$97,'WW Spending Actual'!$B83,'C Report Grouper'!Q$58:Q$97)</f>
        <v>0</v>
      </c>
      <c r="Q83" s="80">
        <f>SUMIF('C Report Grouper'!$B$58:$B$97,'WW Spending Actual'!$B83,'C Report Grouper'!R$58:R$97)</f>
        <v>0</v>
      </c>
      <c r="R83" s="80">
        <f>SUMIF('C Report Grouper'!$B$58:$B$97,'WW Spending Actual'!$B83,'C Report Grouper'!S$58:S$97)</f>
        <v>0</v>
      </c>
      <c r="S83" s="80">
        <f>SUMIF('C Report Grouper'!$B$58:$B$97,'WW Spending Actual'!$B83,'C Report Grouper'!T$58:T$97)</f>
        <v>0</v>
      </c>
      <c r="T83" s="80">
        <f>SUMIF('C Report Grouper'!$B$58:$B$97,'WW Spending Actual'!$B83,'C Report Grouper'!U$58:U$97)</f>
        <v>0</v>
      </c>
      <c r="U83" s="80">
        <f>SUMIF('C Report Grouper'!$B$58:$B$97,'WW Spending Actual'!$B83,'C Report Grouper'!V$58:V$97)</f>
        <v>0</v>
      </c>
      <c r="V83" s="80">
        <f>SUMIF('C Report Grouper'!$B$58:$B$97,'WW Spending Actual'!$B83,'C Report Grouper'!W$58:W$97)</f>
        <v>0</v>
      </c>
      <c r="W83" s="80">
        <f>SUMIF('C Report Grouper'!$B$58:$B$97,'WW Spending Actual'!$B83,'C Report Grouper'!X$58:X$97)</f>
        <v>0</v>
      </c>
      <c r="X83" s="80">
        <f>SUMIF('C Report Grouper'!$B$58:$B$97,'WW Spending Actual'!$B83,'C Report Grouper'!Y$58:Y$97)</f>
        <v>0</v>
      </c>
      <c r="Y83" s="80">
        <f>SUMIF('C Report Grouper'!$B$58:$B$97,'WW Spending Actual'!$B83,'C Report Grouper'!Z$58:Z$97)</f>
        <v>0</v>
      </c>
      <c r="Z83" s="80">
        <f>SUMIF('C Report Grouper'!$B$58:$B$97,'WW Spending Actual'!$B83,'C Report Grouper'!AA$58:AA$97)</f>
        <v>0</v>
      </c>
      <c r="AA83" s="80">
        <f>SUMIF('C Report Grouper'!$B$58:$B$97,'WW Spending Actual'!$B83,'C Report Grouper'!AB$58:AB$97)</f>
        <v>0</v>
      </c>
      <c r="AB83" s="80">
        <f>SUMIF('C Report Grouper'!$B$58:$B$97,'WW Spending Actual'!$B83,'C Report Grouper'!AC$58:AC$97)</f>
        <v>0</v>
      </c>
      <c r="AC83" s="80">
        <f>SUMIF('C Report Grouper'!$B$58:$B$97,'WW Spending Actual'!$B83,'C Report Grouper'!AD$58:AD$97)</f>
        <v>0</v>
      </c>
      <c r="AD83" s="80">
        <f>SUMIF('C Report Grouper'!$B$58:$B$97,'WW Spending Actual'!$B83,'C Report Grouper'!AE$58:AE$97)</f>
        <v>0</v>
      </c>
      <c r="AE83" s="80">
        <f>SUMIF('C Report Grouper'!$B$58:$B$97,'WW Spending Actual'!$B83,'C Report Grouper'!AF$58:AF$97)</f>
        <v>0</v>
      </c>
      <c r="AF83" s="80">
        <f>SUMIF('C Report Grouper'!$B$58:$B$97,'WW Spending Actual'!$B83,'C Report Grouper'!AG$58:AG$97)</f>
        <v>0</v>
      </c>
      <c r="AG83" s="81">
        <f>SUMIF('C Report Grouper'!$B$58:$B$97,'WW Spending Actual'!$B83,'C Report Grouper'!AH$58:AH$97)</f>
        <v>0</v>
      </c>
    </row>
    <row r="84" spans="2:33" hidden="1" x14ac:dyDescent="0.2">
      <c r="B84" s="22" t="str">
        <f>IFERROR(VLOOKUP(C84,'MEG Def'!$A$47:$B$50,2),"")</f>
        <v/>
      </c>
      <c r="C84" s="58"/>
      <c r="D84" s="79">
        <f>SUMIF('C Report Grouper'!$B$58:$B$97,'WW Spending Actual'!$B84,'C Report Grouper'!E$58:E$97)</f>
        <v>0</v>
      </c>
      <c r="E84" s="80">
        <f>SUMIF('C Report Grouper'!$B$58:$B$97,'WW Spending Actual'!$B84,'C Report Grouper'!F$58:F$97)</f>
        <v>0</v>
      </c>
      <c r="F84" s="80">
        <f>SUMIF('C Report Grouper'!$B$58:$B$97,'WW Spending Actual'!$B84,'C Report Grouper'!G$58:G$97)</f>
        <v>0</v>
      </c>
      <c r="G84" s="80">
        <f>SUMIF('C Report Grouper'!$B$58:$B$97,'WW Spending Actual'!$B84,'C Report Grouper'!H$58:H$97)</f>
        <v>0</v>
      </c>
      <c r="H84" s="80">
        <f>SUMIF('C Report Grouper'!$B$58:$B$97,'WW Spending Actual'!$B84,'C Report Grouper'!I$58:I$97)</f>
        <v>0</v>
      </c>
      <c r="I84" s="80">
        <f>SUMIF('C Report Grouper'!$B$58:$B$97,'WW Spending Actual'!$B84,'C Report Grouper'!J$58:J$97)</f>
        <v>0</v>
      </c>
      <c r="J84" s="80">
        <f>SUMIF('C Report Grouper'!$B$58:$B$97,'WW Spending Actual'!$B84,'C Report Grouper'!K$58:K$97)</f>
        <v>0</v>
      </c>
      <c r="K84" s="80">
        <f>SUMIF('C Report Grouper'!$B$58:$B$97,'WW Spending Actual'!$B84,'C Report Grouper'!L$58:L$97)</f>
        <v>0</v>
      </c>
      <c r="L84" s="80">
        <f>SUMIF('C Report Grouper'!$B$58:$B$97,'WW Spending Actual'!$B84,'C Report Grouper'!M$58:M$97)</f>
        <v>0</v>
      </c>
      <c r="M84" s="80">
        <f>SUMIF('C Report Grouper'!$B$58:$B$97,'WW Spending Actual'!$B84,'C Report Grouper'!N$58:N$97)</f>
        <v>0</v>
      </c>
      <c r="N84" s="80">
        <f>SUMIF('C Report Grouper'!$B$58:$B$97,'WW Spending Actual'!$B84,'C Report Grouper'!O$58:O$97)</f>
        <v>0</v>
      </c>
      <c r="O84" s="80">
        <f>SUMIF('C Report Grouper'!$B$58:$B$97,'WW Spending Actual'!$B84,'C Report Grouper'!P$58:P$97)</f>
        <v>0</v>
      </c>
      <c r="P84" s="80">
        <f>SUMIF('C Report Grouper'!$B$58:$B$97,'WW Spending Actual'!$B84,'C Report Grouper'!Q$58:Q$97)</f>
        <v>0</v>
      </c>
      <c r="Q84" s="80">
        <f>SUMIF('C Report Grouper'!$B$58:$B$97,'WW Spending Actual'!$B84,'C Report Grouper'!R$58:R$97)</f>
        <v>0</v>
      </c>
      <c r="R84" s="80">
        <f>SUMIF('C Report Grouper'!$B$58:$B$97,'WW Spending Actual'!$B84,'C Report Grouper'!S$58:S$97)</f>
        <v>0</v>
      </c>
      <c r="S84" s="80">
        <f>SUMIF('C Report Grouper'!$B$58:$B$97,'WW Spending Actual'!$B84,'C Report Grouper'!T$58:T$97)</f>
        <v>0</v>
      </c>
      <c r="T84" s="80">
        <f>SUMIF('C Report Grouper'!$B$58:$B$97,'WW Spending Actual'!$B84,'C Report Grouper'!U$58:U$97)</f>
        <v>0</v>
      </c>
      <c r="U84" s="80">
        <f>SUMIF('C Report Grouper'!$B$58:$B$97,'WW Spending Actual'!$B84,'C Report Grouper'!V$58:V$97)</f>
        <v>0</v>
      </c>
      <c r="V84" s="80">
        <f>SUMIF('C Report Grouper'!$B$58:$B$97,'WW Spending Actual'!$B84,'C Report Grouper'!W$58:W$97)</f>
        <v>0</v>
      </c>
      <c r="W84" s="80">
        <f>SUMIF('C Report Grouper'!$B$58:$B$97,'WW Spending Actual'!$B84,'C Report Grouper'!X$58:X$97)</f>
        <v>0</v>
      </c>
      <c r="X84" s="80">
        <f>SUMIF('C Report Grouper'!$B$58:$B$97,'WW Spending Actual'!$B84,'C Report Grouper'!Y$58:Y$97)</f>
        <v>0</v>
      </c>
      <c r="Y84" s="80">
        <f>SUMIF('C Report Grouper'!$B$58:$B$97,'WW Spending Actual'!$B84,'C Report Grouper'!Z$58:Z$97)</f>
        <v>0</v>
      </c>
      <c r="Z84" s="80">
        <f>SUMIF('C Report Grouper'!$B$58:$B$97,'WW Spending Actual'!$B84,'C Report Grouper'!AA$58:AA$97)</f>
        <v>0</v>
      </c>
      <c r="AA84" s="80">
        <f>SUMIF('C Report Grouper'!$B$58:$B$97,'WW Spending Actual'!$B84,'C Report Grouper'!AB$58:AB$97)</f>
        <v>0</v>
      </c>
      <c r="AB84" s="80">
        <f>SUMIF('C Report Grouper'!$B$58:$B$97,'WW Spending Actual'!$B84,'C Report Grouper'!AC$58:AC$97)</f>
        <v>0</v>
      </c>
      <c r="AC84" s="80">
        <f>SUMIF('C Report Grouper'!$B$58:$B$97,'WW Spending Actual'!$B84,'C Report Grouper'!AD$58:AD$97)</f>
        <v>0</v>
      </c>
      <c r="AD84" s="80">
        <f>SUMIF('C Report Grouper'!$B$58:$B$97,'WW Spending Actual'!$B84,'C Report Grouper'!AE$58:AE$97)</f>
        <v>0</v>
      </c>
      <c r="AE84" s="80">
        <f>SUMIF('C Report Grouper'!$B$58:$B$97,'WW Spending Actual'!$B84,'C Report Grouper'!AF$58:AF$97)</f>
        <v>0</v>
      </c>
      <c r="AF84" s="80">
        <f>SUMIF('C Report Grouper'!$B$58:$B$97,'WW Spending Actual'!$B84,'C Report Grouper'!AG$58:AG$97)</f>
        <v>0</v>
      </c>
      <c r="AG84" s="81">
        <f>SUMIF('C Report Grouper'!$B$58:$B$97,'WW Spending Actual'!$B84,'C Report Grouper'!AH$58:AH$97)</f>
        <v>0</v>
      </c>
    </row>
    <row r="85" spans="2:33" hidden="1" x14ac:dyDescent="0.2">
      <c r="B85" s="22" t="str">
        <f>IFERROR(VLOOKUP(C85,'MEG Def'!$A$47:$B$50,2),"")</f>
        <v/>
      </c>
      <c r="C85" s="58"/>
      <c r="D85" s="79">
        <f>SUMIF('C Report Grouper'!$B$58:$B$97,'WW Spending Actual'!$B85,'C Report Grouper'!E$58:E$97)</f>
        <v>0</v>
      </c>
      <c r="E85" s="80">
        <f>SUMIF('C Report Grouper'!$B$58:$B$97,'WW Spending Actual'!$B85,'C Report Grouper'!F$58:F$97)</f>
        <v>0</v>
      </c>
      <c r="F85" s="80">
        <f>SUMIF('C Report Grouper'!$B$58:$B$97,'WW Spending Actual'!$B85,'C Report Grouper'!G$58:G$97)</f>
        <v>0</v>
      </c>
      <c r="G85" s="80">
        <f>SUMIF('C Report Grouper'!$B$58:$B$97,'WW Spending Actual'!$B85,'C Report Grouper'!H$58:H$97)</f>
        <v>0</v>
      </c>
      <c r="H85" s="80">
        <f>SUMIF('C Report Grouper'!$B$58:$B$97,'WW Spending Actual'!$B85,'C Report Grouper'!I$58:I$97)</f>
        <v>0</v>
      </c>
      <c r="I85" s="80">
        <f>SUMIF('C Report Grouper'!$B$58:$B$97,'WW Spending Actual'!$B85,'C Report Grouper'!J$58:J$97)</f>
        <v>0</v>
      </c>
      <c r="J85" s="80">
        <f>SUMIF('C Report Grouper'!$B$58:$B$97,'WW Spending Actual'!$B85,'C Report Grouper'!K$58:K$97)</f>
        <v>0</v>
      </c>
      <c r="K85" s="80">
        <f>SUMIF('C Report Grouper'!$B$58:$B$97,'WW Spending Actual'!$B85,'C Report Grouper'!L$58:L$97)</f>
        <v>0</v>
      </c>
      <c r="L85" s="80">
        <f>SUMIF('C Report Grouper'!$B$58:$B$97,'WW Spending Actual'!$B85,'C Report Grouper'!M$58:M$97)</f>
        <v>0</v>
      </c>
      <c r="M85" s="80">
        <f>SUMIF('C Report Grouper'!$B$58:$B$97,'WW Spending Actual'!$B85,'C Report Grouper'!N$58:N$97)</f>
        <v>0</v>
      </c>
      <c r="N85" s="80">
        <f>SUMIF('C Report Grouper'!$B$58:$B$97,'WW Spending Actual'!$B85,'C Report Grouper'!O$58:O$97)</f>
        <v>0</v>
      </c>
      <c r="O85" s="80">
        <f>SUMIF('C Report Grouper'!$B$58:$B$97,'WW Spending Actual'!$B85,'C Report Grouper'!P$58:P$97)</f>
        <v>0</v>
      </c>
      <c r="P85" s="80">
        <f>SUMIF('C Report Grouper'!$B$58:$B$97,'WW Spending Actual'!$B85,'C Report Grouper'!Q$58:Q$97)</f>
        <v>0</v>
      </c>
      <c r="Q85" s="80">
        <f>SUMIF('C Report Grouper'!$B$58:$B$97,'WW Spending Actual'!$B85,'C Report Grouper'!R$58:R$97)</f>
        <v>0</v>
      </c>
      <c r="R85" s="80">
        <f>SUMIF('C Report Grouper'!$B$58:$B$97,'WW Spending Actual'!$B85,'C Report Grouper'!S$58:S$97)</f>
        <v>0</v>
      </c>
      <c r="S85" s="80">
        <f>SUMIF('C Report Grouper'!$B$58:$B$97,'WW Spending Actual'!$B85,'C Report Grouper'!T$58:T$97)</f>
        <v>0</v>
      </c>
      <c r="T85" s="80">
        <f>SUMIF('C Report Grouper'!$B$58:$B$97,'WW Spending Actual'!$B85,'C Report Grouper'!U$58:U$97)</f>
        <v>0</v>
      </c>
      <c r="U85" s="80">
        <f>SUMIF('C Report Grouper'!$B$58:$B$97,'WW Spending Actual'!$B85,'C Report Grouper'!V$58:V$97)</f>
        <v>0</v>
      </c>
      <c r="V85" s="80">
        <f>SUMIF('C Report Grouper'!$B$58:$B$97,'WW Spending Actual'!$B85,'C Report Grouper'!W$58:W$97)</f>
        <v>0</v>
      </c>
      <c r="W85" s="80">
        <f>SUMIF('C Report Grouper'!$B$58:$B$97,'WW Spending Actual'!$B85,'C Report Grouper'!X$58:X$97)</f>
        <v>0</v>
      </c>
      <c r="X85" s="80">
        <f>SUMIF('C Report Grouper'!$B$58:$B$97,'WW Spending Actual'!$B85,'C Report Grouper'!Y$58:Y$97)</f>
        <v>0</v>
      </c>
      <c r="Y85" s="80">
        <f>SUMIF('C Report Grouper'!$B$58:$B$97,'WW Spending Actual'!$B85,'C Report Grouper'!Z$58:Z$97)</f>
        <v>0</v>
      </c>
      <c r="Z85" s="80">
        <f>SUMIF('C Report Grouper'!$B$58:$B$97,'WW Spending Actual'!$B85,'C Report Grouper'!AA$58:AA$97)</f>
        <v>0</v>
      </c>
      <c r="AA85" s="80">
        <f>SUMIF('C Report Grouper'!$B$58:$B$97,'WW Spending Actual'!$B85,'C Report Grouper'!AB$58:AB$97)</f>
        <v>0</v>
      </c>
      <c r="AB85" s="80">
        <f>SUMIF('C Report Grouper'!$B$58:$B$97,'WW Spending Actual'!$B85,'C Report Grouper'!AC$58:AC$97)</f>
        <v>0</v>
      </c>
      <c r="AC85" s="80">
        <f>SUMIF('C Report Grouper'!$B$58:$B$97,'WW Spending Actual'!$B85,'C Report Grouper'!AD$58:AD$97)</f>
        <v>0</v>
      </c>
      <c r="AD85" s="80">
        <f>SUMIF('C Report Grouper'!$B$58:$B$97,'WW Spending Actual'!$B85,'C Report Grouper'!AE$58:AE$97)</f>
        <v>0</v>
      </c>
      <c r="AE85" s="80">
        <f>SUMIF('C Report Grouper'!$B$58:$B$97,'WW Spending Actual'!$B85,'C Report Grouper'!AF$58:AF$97)</f>
        <v>0</v>
      </c>
      <c r="AF85" s="80">
        <f>SUMIF('C Report Grouper'!$B$58:$B$97,'WW Spending Actual'!$B85,'C Report Grouper'!AG$58:AG$97)</f>
        <v>0</v>
      </c>
      <c r="AG85" s="81">
        <f>SUMIF('C Report Grouper'!$B$58:$B$97,'WW Spending Actual'!$B85,'C Report Grouper'!AH$58:AH$97)</f>
        <v>0</v>
      </c>
    </row>
    <row r="86" spans="2:33" hidden="1" x14ac:dyDescent="0.2">
      <c r="B86" s="22" t="str">
        <f>IFERROR(VLOOKUP(C86,'MEG Def'!$A$47:$B$50,2),"")</f>
        <v/>
      </c>
      <c r="C86" s="58"/>
      <c r="D86" s="79">
        <f>SUMIF('C Report Grouper'!$B$58:$B$97,'WW Spending Actual'!$B86,'C Report Grouper'!E$58:E$97)</f>
        <v>0</v>
      </c>
      <c r="E86" s="80">
        <f>SUMIF('C Report Grouper'!$B$58:$B$97,'WW Spending Actual'!$B86,'C Report Grouper'!F$58:F$97)</f>
        <v>0</v>
      </c>
      <c r="F86" s="80">
        <f>SUMIF('C Report Grouper'!$B$58:$B$97,'WW Spending Actual'!$B86,'C Report Grouper'!G$58:G$97)</f>
        <v>0</v>
      </c>
      <c r="G86" s="80">
        <f>SUMIF('C Report Grouper'!$B$58:$B$97,'WW Spending Actual'!$B86,'C Report Grouper'!H$58:H$97)</f>
        <v>0</v>
      </c>
      <c r="H86" s="80">
        <f>SUMIF('C Report Grouper'!$B$58:$B$97,'WW Spending Actual'!$B86,'C Report Grouper'!I$58:I$97)</f>
        <v>0</v>
      </c>
      <c r="I86" s="80">
        <f>SUMIF('C Report Grouper'!$B$58:$B$97,'WW Spending Actual'!$B86,'C Report Grouper'!J$58:J$97)</f>
        <v>0</v>
      </c>
      <c r="J86" s="80">
        <f>SUMIF('C Report Grouper'!$B$58:$B$97,'WW Spending Actual'!$B86,'C Report Grouper'!K$58:K$97)</f>
        <v>0</v>
      </c>
      <c r="K86" s="80">
        <f>SUMIF('C Report Grouper'!$B$58:$B$97,'WW Spending Actual'!$B86,'C Report Grouper'!L$58:L$97)</f>
        <v>0</v>
      </c>
      <c r="L86" s="80">
        <f>SUMIF('C Report Grouper'!$B$58:$B$97,'WW Spending Actual'!$B86,'C Report Grouper'!M$58:M$97)</f>
        <v>0</v>
      </c>
      <c r="M86" s="80">
        <f>SUMIF('C Report Grouper'!$B$58:$B$97,'WW Spending Actual'!$B86,'C Report Grouper'!N$58:N$97)</f>
        <v>0</v>
      </c>
      <c r="N86" s="80">
        <f>SUMIF('C Report Grouper'!$B$58:$B$97,'WW Spending Actual'!$B86,'C Report Grouper'!O$58:O$97)</f>
        <v>0</v>
      </c>
      <c r="O86" s="80">
        <f>SUMIF('C Report Grouper'!$B$58:$B$97,'WW Spending Actual'!$B86,'C Report Grouper'!P$58:P$97)</f>
        <v>0</v>
      </c>
      <c r="P86" s="80">
        <f>SUMIF('C Report Grouper'!$B$58:$B$97,'WW Spending Actual'!$B86,'C Report Grouper'!Q$58:Q$97)</f>
        <v>0</v>
      </c>
      <c r="Q86" s="80">
        <f>SUMIF('C Report Grouper'!$B$58:$B$97,'WW Spending Actual'!$B86,'C Report Grouper'!R$58:R$97)</f>
        <v>0</v>
      </c>
      <c r="R86" s="80">
        <f>SUMIF('C Report Grouper'!$B$58:$B$97,'WW Spending Actual'!$B86,'C Report Grouper'!S$58:S$97)</f>
        <v>0</v>
      </c>
      <c r="S86" s="80">
        <f>SUMIF('C Report Grouper'!$B$58:$B$97,'WW Spending Actual'!$B86,'C Report Grouper'!T$58:T$97)</f>
        <v>0</v>
      </c>
      <c r="T86" s="80">
        <f>SUMIF('C Report Grouper'!$B$58:$B$97,'WW Spending Actual'!$B86,'C Report Grouper'!U$58:U$97)</f>
        <v>0</v>
      </c>
      <c r="U86" s="80">
        <f>SUMIF('C Report Grouper'!$B$58:$B$97,'WW Spending Actual'!$B86,'C Report Grouper'!V$58:V$97)</f>
        <v>0</v>
      </c>
      <c r="V86" s="80">
        <f>SUMIF('C Report Grouper'!$B$58:$B$97,'WW Spending Actual'!$B86,'C Report Grouper'!W$58:W$97)</f>
        <v>0</v>
      </c>
      <c r="W86" s="80">
        <f>SUMIF('C Report Grouper'!$B$58:$B$97,'WW Spending Actual'!$B86,'C Report Grouper'!X$58:X$97)</f>
        <v>0</v>
      </c>
      <c r="X86" s="80">
        <f>SUMIF('C Report Grouper'!$B$58:$B$97,'WW Spending Actual'!$B86,'C Report Grouper'!Y$58:Y$97)</f>
        <v>0</v>
      </c>
      <c r="Y86" s="80">
        <f>SUMIF('C Report Grouper'!$B$58:$B$97,'WW Spending Actual'!$B86,'C Report Grouper'!Z$58:Z$97)</f>
        <v>0</v>
      </c>
      <c r="Z86" s="80">
        <f>SUMIF('C Report Grouper'!$B$58:$B$97,'WW Spending Actual'!$B86,'C Report Grouper'!AA$58:AA$97)</f>
        <v>0</v>
      </c>
      <c r="AA86" s="80">
        <f>SUMIF('C Report Grouper'!$B$58:$B$97,'WW Spending Actual'!$B86,'C Report Grouper'!AB$58:AB$97)</f>
        <v>0</v>
      </c>
      <c r="AB86" s="80">
        <f>SUMIF('C Report Grouper'!$B$58:$B$97,'WW Spending Actual'!$B86,'C Report Grouper'!AC$58:AC$97)</f>
        <v>0</v>
      </c>
      <c r="AC86" s="80">
        <f>SUMIF('C Report Grouper'!$B$58:$B$97,'WW Spending Actual'!$B86,'C Report Grouper'!AD$58:AD$97)</f>
        <v>0</v>
      </c>
      <c r="AD86" s="80">
        <f>SUMIF('C Report Grouper'!$B$58:$B$97,'WW Spending Actual'!$B86,'C Report Grouper'!AE$58:AE$97)</f>
        <v>0</v>
      </c>
      <c r="AE86" s="80">
        <f>SUMIF('C Report Grouper'!$B$58:$B$97,'WW Spending Actual'!$B86,'C Report Grouper'!AF$58:AF$97)</f>
        <v>0</v>
      </c>
      <c r="AF86" s="80">
        <f>SUMIF('C Report Grouper'!$B$58:$B$97,'WW Spending Actual'!$B86,'C Report Grouper'!AG$58:AG$97)</f>
        <v>0</v>
      </c>
      <c r="AG86" s="81">
        <f>SUMIF('C Report Grouper'!$B$58:$B$97,'WW Spending Actual'!$B86,'C Report Grouper'!AH$58:AH$97)</f>
        <v>0</v>
      </c>
    </row>
    <row r="87" spans="2:33" hidden="1" x14ac:dyDescent="0.2">
      <c r="B87" s="22"/>
      <c r="C87" s="58"/>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1"/>
    </row>
    <row r="88" spans="2:33" hidden="1" x14ac:dyDescent="0.2">
      <c r="B88" s="6" t="s">
        <v>80</v>
      </c>
      <c r="C88" s="58"/>
      <c r="D88" s="79">
        <f>SUMIF('C Report Grouper'!$B$58:$B$97,'WW Spending Actual'!$B88,'C Report Grouper'!E$58:E$97)</f>
        <v>0</v>
      </c>
      <c r="E88" s="80">
        <f>SUMIF('C Report Grouper'!$B$58:$B$97,'WW Spending Actual'!$B88,'C Report Grouper'!F$58:F$97)</f>
        <v>0</v>
      </c>
      <c r="F88" s="80">
        <f>SUMIF('C Report Grouper'!$B$58:$B$97,'WW Spending Actual'!$B88,'C Report Grouper'!G$58:G$97)</f>
        <v>0</v>
      </c>
      <c r="G88" s="80">
        <f>SUMIF('C Report Grouper'!$B$58:$B$97,'WW Spending Actual'!$B88,'C Report Grouper'!H$58:H$97)</f>
        <v>0</v>
      </c>
      <c r="H88" s="80">
        <f>SUMIF('C Report Grouper'!$B$58:$B$97,'WW Spending Actual'!$B88,'C Report Grouper'!I$58:I$97)</f>
        <v>0</v>
      </c>
      <c r="I88" s="80">
        <f>SUMIF('C Report Grouper'!$B$58:$B$97,'WW Spending Actual'!$B88,'C Report Grouper'!J$58:J$97)</f>
        <v>0</v>
      </c>
      <c r="J88" s="80">
        <f>SUMIF('C Report Grouper'!$B$58:$B$97,'WW Spending Actual'!$B88,'C Report Grouper'!K$58:K$97)</f>
        <v>0</v>
      </c>
      <c r="K88" s="80">
        <f>SUMIF('C Report Grouper'!$B$58:$B$97,'WW Spending Actual'!$B88,'C Report Grouper'!L$58:L$97)</f>
        <v>0</v>
      </c>
      <c r="L88" s="80">
        <f>SUMIF('C Report Grouper'!$B$58:$B$97,'WW Spending Actual'!$B88,'C Report Grouper'!M$58:M$97)</f>
        <v>0</v>
      </c>
      <c r="M88" s="80">
        <f>SUMIF('C Report Grouper'!$B$58:$B$97,'WW Spending Actual'!$B88,'C Report Grouper'!N$58:N$97)</f>
        <v>0</v>
      </c>
      <c r="N88" s="80">
        <f>SUMIF('C Report Grouper'!$B$58:$B$97,'WW Spending Actual'!$B88,'C Report Grouper'!O$58:O$97)</f>
        <v>0</v>
      </c>
      <c r="O88" s="80">
        <f>SUMIF('C Report Grouper'!$B$58:$B$97,'WW Spending Actual'!$B88,'C Report Grouper'!P$58:P$97)</f>
        <v>0</v>
      </c>
      <c r="P88" s="80">
        <f>SUMIF('C Report Grouper'!$B$58:$B$97,'WW Spending Actual'!$B88,'C Report Grouper'!Q$58:Q$97)</f>
        <v>0</v>
      </c>
      <c r="Q88" s="80">
        <f>SUMIF('C Report Grouper'!$B$58:$B$97,'WW Spending Actual'!$B88,'C Report Grouper'!R$58:R$97)</f>
        <v>0</v>
      </c>
      <c r="R88" s="80">
        <f>SUMIF('C Report Grouper'!$B$58:$B$97,'WW Spending Actual'!$B88,'C Report Grouper'!S$58:S$97)</f>
        <v>0</v>
      </c>
      <c r="S88" s="80">
        <f>SUMIF('C Report Grouper'!$B$58:$B$97,'WW Spending Actual'!$B88,'C Report Grouper'!T$58:T$97)</f>
        <v>0</v>
      </c>
      <c r="T88" s="80">
        <f>SUMIF('C Report Grouper'!$B$58:$B$97,'WW Spending Actual'!$B88,'C Report Grouper'!U$58:U$97)</f>
        <v>0</v>
      </c>
      <c r="U88" s="80">
        <f>SUMIF('C Report Grouper'!$B$58:$B$97,'WW Spending Actual'!$B88,'C Report Grouper'!V$58:V$97)</f>
        <v>0</v>
      </c>
      <c r="V88" s="80">
        <f>SUMIF('C Report Grouper'!$B$58:$B$97,'WW Spending Actual'!$B88,'C Report Grouper'!W$58:W$97)</f>
        <v>0</v>
      </c>
      <c r="W88" s="80">
        <f>SUMIF('C Report Grouper'!$B$58:$B$97,'WW Spending Actual'!$B88,'C Report Grouper'!X$58:X$97)</f>
        <v>0</v>
      </c>
      <c r="X88" s="80">
        <f>SUMIF('C Report Grouper'!$B$58:$B$97,'WW Spending Actual'!$B88,'C Report Grouper'!Y$58:Y$97)</f>
        <v>0</v>
      </c>
      <c r="Y88" s="80">
        <f>SUMIF('C Report Grouper'!$B$58:$B$97,'WW Spending Actual'!$B88,'C Report Grouper'!Z$58:Z$97)</f>
        <v>0</v>
      </c>
      <c r="Z88" s="80">
        <f>SUMIF('C Report Grouper'!$B$58:$B$97,'WW Spending Actual'!$B88,'C Report Grouper'!AA$58:AA$97)</f>
        <v>0</v>
      </c>
      <c r="AA88" s="80">
        <f>SUMIF('C Report Grouper'!$B$58:$B$97,'WW Spending Actual'!$B88,'C Report Grouper'!AB$58:AB$97)</f>
        <v>0</v>
      </c>
      <c r="AB88" s="80">
        <f>SUMIF('C Report Grouper'!$B$58:$B$97,'WW Spending Actual'!$B88,'C Report Grouper'!AC$58:AC$97)</f>
        <v>0</v>
      </c>
      <c r="AC88" s="80">
        <f>SUMIF('C Report Grouper'!$B$58:$B$97,'WW Spending Actual'!$B88,'C Report Grouper'!AD$58:AD$97)</f>
        <v>0</v>
      </c>
      <c r="AD88" s="80">
        <f>SUMIF('C Report Grouper'!$B$58:$B$97,'WW Spending Actual'!$B88,'C Report Grouper'!AE$58:AE$97)</f>
        <v>0</v>
      </c>
      <c r="AE88" s="80">
        <f>SUMIF('C Report Grouper'!$B$58:$B$97,'WW Spending Actual'!$B88,'C Report Grouper'!AF$58:AF$97)</f>
        <v>0</v>
      </c>
      <c r="AF88" s="80">
        <f>SUMIF('C Report Grouper'!$B$58:$B$97,'WW Spending Actual'!$B88,'C Report Grouper'!AG$58:AG$97)</f>
        <v>0</v>
      </c>
      <c r="AG88" s="81">
        <f>SUMIF('C Report Grouper'!$B$58:$B$97,'WW Spending Actual'!$B88,'C Report Grouper'!AH$58:AH$97)</f>
        <v>0</v>
      </c>
    </row>
    <row r="89" spans="2:33" hidden="1" x14ac:dyDescent="0.2">
      <c r="B89" s="22" t="str">
        <f>IFERROR(VLOOKUP(C89,'MEG Def'!$A$52:$B$55,2),"")</f>
        <v/>
      </c>
      <c r="C89" s="58"/>
      <c r="D89" s="79">
        <f>SUMIF('C Report Grouper'!$B$58:$B$97,'WW Spending Actual'!$B89,'C Report Grouper'!E$58:E$97)</f>
        <v>0</v>
      </c>
      <c r="E89" s="80">
        <f>SUMIF('C Report Grouper'!$B$58:$B$97,'WW Spending Actual'!$B89,'C Report Grouper'!F$58:F$97)</f>
        <v>0</v>
      </c>
      <c r="F89" s="80">
        <f>SUMIF('C Report Grouper'!$B$58:$B$97,'WW Spending Actual'!$B89,'C Report Grouper'!G$58:G$97)</f>
        <v>0</v>
      </c>
      <c r="G89" s="80">
        <f>SUMIF('C Report Grouper'!$B$58:$B$97,'WW Spending Actual'!$B89,'C Report Grouper'!H$58:H$97)</f>
        <v>0</v>
      </c>
      <c r="H89" s="80">
        <f>SUMIF('C Report Grouper'!$B$58:$B$97,'WW Spending Actual'!$B89,'C Report Grouper'!I$58:I$97)</f>
        <v>0</v>
      </c>
      <c r="I89" s="80">
        <f>SUMIF('C Report Grouper'!$B$58:$B$97,'WW Spending Actual'!$B89,'C Report Grouper'!J$58:J$97)</f>
        <v>0</v>
      </c>
      <c r="J89" s="80">
        <f>SUMIF('C Report Grouper'!$B$58:$B$97,'WW Spending Actual'!$B89,'C Report Grouper'!K$58:K$97)</f>
        <v>0</v>
      </c>
      <c r="K89" s="80">
        <f>SUMIF('C Report Grouper'!$B$58:$B$97,'WW Spending Actual'!$B89,'C Report Grouper'!L$58:L$97)</f>
        <v>0</v>
      </c>
      <c r="L89" s="80">
        <f>SUMIF('C Report Grouper'!$B$58:$B$97,'WW Spending Actual'!$B89,'C Report Grouper'!M$58:M$97)</f>
        <v>0</v>
      </c>
      <c r="M89" s="80">
        <f>SUMIF('C Report Grouper'!$B$58:$B$97,'WW Spending Actual'!$B89,'C Report Grouper'!N$58:N$97)</f>
        <v>0</v>
      </c>
      <c r="N89" s="80">
        <f>SUMIF('C Report Grouper'!$B$58:$B$97,'WW Spending Actual'!$B89,'C Report Grouper'!O$58:O$97)</f>
        <v>0</v>
      </c>
      <c r="O89" s="80">
        <f>SUMIF('C Report Grouper'!$B$58:$B$97,'WW Spending Actual'!$B89,'C Report Grouper'!P$58:P$97)</f>
        <v>0</v>
      </c>
      <c r="P89" s="80">
        <f>SUMIF('C Report Grouper'!$B$58:$B$97,'WW Spending Actual'!$B89,'C Report Grouper'!Q$58:Q$97)</f>
        <v>0</v>
      </c>
      <c r="Q89" s="80">
        <f>SUMIF('C Report Grouper'!$B$58:$B$97,'WW Spending Actual'!$B89,'C Report Grouper'!R$58:R$97)</f>
        <v>0</v>
      </c>
      <c r="R89" s="80">
        <f>SUMIF('C Report Grouper'!$B$58:$B$97,'WW Spending Actual'!$B89,'C Report Grouper'!S$58:S$97)</f>
        <v>0</v>
      </c>
      <c r="S89" s="80">
        <f>SUMIF('C Report Grouper'!$B$58:$B$97,'WW Spending Actual'!$B89,'C Report Grouper'!T$58:T$97)</f>
        <v>0</v>
      </c>
      <c r="T89" s="80">
        <f>SUMIF('C Report Grouper'!$B$58:$B$97,'WW Spending Actual'!$B89,'C Report Grouper'!U$58:U$97)</f>
        <v>0</v>
      </c>
      <c r="U89" s="80">
        <f>SUMIF('C Report Grouper'!$B$58:$B$97,'WW Spending Actual'!$B89,'C Report Grouper'!V$58:V$97)</f>
        <v>0</v>
      </c>
      <c r="V89" s="80">
        <f>SUMIF('C Report Grouper'!$B$58:$B$97,'WW Spending Actual'!$B89,'C Report Grouper'!W$58:W$97)</f>
        <v>0</v>
      </c>
      <c r="W89" s="80">
        <f>SUMIF('C Report Grouper'!$B$58:$B$97,'WW Spending Actual'!$B89,'C Report Grouper'!X$58:X$97)</f>
        <v>0</v>
      </c>
      <c r="X89" s="80">
        <f>SUMIF('C Report Grouper'!$B$58:$B$97,'WW Spending Actual'!$B89,'C Report Grouper'!Y$58:Y$97)</f>
        <v>0</v>
      </c>
      <c r="Y89" s="80">
        <f>SUMIF('C Report Grouper'!$B$58:$B$97,'WW Spending Actual'!$B89,'C Report Grouper'!Z$58:Z$97)</f>
        <v>0</v>
      </c>
      <c r="Z89" s="80">
        <f>SUMIF('C Report Grouper'!$B$58:$B$97,'WW Spending Actual'!$B89,'C Report Grouper'!AA$58:AA$97)</f>
        <v>0</v>
      </c>
      <c r="AA89" s="80">
        <f>SUMIF('C Report Grouper'!$B$58:$B$97,'WW Spending Actual'!$B89,'C Report Grouper'!AB$58:AB$97)</f>
        <v>0</v>
      </c>
      <c r="AB89" s="80">
        <f>SUMIF('C Report Grouper'!$B$58:$B$97,'WW Spending Actual'!$B89,'C Report Grouper'!AC$58:AC$97)</f>
        <v>0</v>
      </c>
      <c r="AC89" s="80">
        <f>SUMIF('C Report Grouper'!$B$58:$B$97,'WW Spending Actual'!$B89,'C Report Grouper'!AD$58:AD$97)</f>
        <v>0</v>
      </c>
      <c r="AD89" s="80">
        <f>SUMIF('C Report Grouper'!$B$58:$B$97,'WW Spending Actual'!$B89,'C Report Grouper'!AE$58:AE$97)</f>
        <v>0</v>
      </c>
      <c r="AE89" s="80">
        <f>SUMIF('C Report Grouper'!$B$58:$B$97,'WW Spending Actual'!$B89,'C Report Grouper'!AF$58:AF$97)</f>
        <v>0</v>
      </c>
      <c r="AF89" s="80">
        <f>SUMIF('C Report Grouper'!$B$58:$B$97,'WW Spending Actual'!$B89,'C Report Grouper'!AG$58:AG$97)</f>
        <v>0</v>
      </c>
      <c r="AG89" s="81">
        <f>SUMIF('C Report Grouper'!$B$58:$B$97,'WW Spending Actual'!$B89,'C Report Grouper'!AH$58:AH$97)</f>
        <v>0</v>
      </c>
    </row>
    <row r="90" spans="2:33" hidden="1" x14ac:dyDescent="0.2">
      <c r="B90" s="22" t="str">
        <f>IFERROR(VLOOKUP(C90,'MEG Def'!$A$52:$B$55,2),"")</f>
        <v/>
      </c>
      <c r="C90" s="58"/>
      <c r="D90" s="79">
        <f>SUMIF('C Report Grouper'!$B$58:$B$97,'WW Spending Actual'!$B90,'C Report Grouper'!E$58:E$97)</f>
        <v>0</v>
      </c>
      <c r="E90" s="80">
        <f>SUMIF('C Report Grouper'!$B$58:$B$97,'WW Spending Actual'!$B90,'C Report Grouper'!F$58:F$97)</f>
        <v>0</v>
      </c>
      <c r="F90" s="80">
        <f>SUMIF('C Report Grouper'!$B$58:$B$97,'WW Spending Actual'!$B90,'C Report Grouper'!G$58:G$97)</f>
        <v>0</v>
      </c>
      <c r="G90" s="80">
        <f>SUMIF('C Report Grouper'!$B$58:$B$97,'WW Spending Actual'!$B90,'C Report Grouper'!H$58:H$97)</f>
        <v>0</v>
      </c>
      <c r="H90" s="80">
        <f>SUMIF('C Report Grouper'!$B$58:$B$97,'WW Spending Actual'!$B90,'C Report Grouper'!I$58:I$97)</f>
        <v>0</v>
      </c>
      <c r="I90" s="80">
        <f>SUMIF('C Report Grouper'!$B$58:$B$97,'WW Spending Actual'!$B90,'C Report Grouper'!J$58:J$97)</f>
        <v>0</v>
      </c>
      <c r="J90" s="80">
        <f>SUMIF('C Report Grouper'!$B$58:$B$97,'WW Spending Actual'!$B90,'C Report Grouper'!K$58:K$97)</f>
        <v>0</v>
      </c>
      <c r="K90" s="80">
        <f>SUMIF('C Report Grouper'!$B$58:$B$97,'WW Spending Actual'!$B90,'C Report Grouper'!L$58:L$97)</f>
        <v>0</v>
      </c>
      <c r="L90" s="80">
        <f>SUMIF('C Report Grouper'!$B$58:$B$97,'WW Spending Actual'!$B90,'C Report Grouper'!M$58:M$97)</f>
        <v>0</v>
      </c>
      <c r="M90" s="80">
        <f>SUMIF('C Report Grouper'!$B$58:$B$97,'WW Spending Actual'!$B90,'C Report Grouper'!N$58:N$97)</f>
        <v>0</v>
      </c>
      <c r="N90" s="80">
        <f>SUMIF('C Report Grouper'!$B$58:$B$97,'WW Spending Actual'!$B90,'C Report Grouper'!O$58:O$97)</f>
        <v>0</v>
      </c>
      <c r="O90" s="80">
        <f>SUMIF('C Report Grouper'!$B$58:$B$97,'WW Spending Actual'!$B90,'C Report Grouper'!P$58:P$97)</f>
        <v>0</v>
      </c>
      <c r="P90" s="80">
        <f>SUMIF('C Report Grouper'!$B$58:$B$97,'WW Spending Actual'!$B90,'C Report Grouper'!Q$58:Q$97)</f>
        <v>0</v>
      </c>
      <c r="Q90" s="80">
        <f>SUMIF('C Report Grouper'!$B$58:$B$97,'WW Spending Actual'!$B90,'C Report Grouper'!R$58:R$97)</f>
        <v>0</v>
      </c>
      <c r="R90" s="80">
        <f>SUMIF('C Report Grouper'!$B$58:$B$97,'WW Spending Actual'!$B90,'C Report Grouper'!S$58:S$97)</f>
        <v>0</v>
      </c>
      <c r="S90" s="80">
        <f>SUMIF('C Report Grouper'!$B$58:$B$97,'WW Spending Actual'!$B90,'C Report Grouper'!T$58:T$97)</f>
        <v>0</v>
      </c>
      <c r="T90" s="80">
        <f>SUMIF('C Report Grouper'!$B$58:$B$97,'WW Spending Actual'!$B90,'C Report Grouper'!U$58:U$97)</f>
        <v>0</v>
      </c>
      <c r="U90" s="80">
        <f>SUMIF('C Report Grouper'!$B$58:$B$97,'WW Spending Actual'!$B90,'C Report Grouper'!V$58:V$97)</f>
        <v>0</v>
      </c>
      <c r="V90" s="80">
        <f>SUMIF('C Report Grouper'!$B$58:$B$97,'WW Spending Actual'!$B90,'C Report Grouper'!W$58:W$97)</f>
        <v>0</v>
      </c>
      <c r="W90" s="80">
        <f>SUMIF('C Report Grouper'!$B$58:$B$97,'WW Spending Actual'!$B90,'C Report Grouper'!X$58:X$97)</f>
        <v>0</v>
      </c>
      <c r="X90" s="80">
        <f>SUMIF('C Report Grouper'!$B$58:$B$97,'WW Spending Actual'!$B90,'C Report Grouper'!Y$58:Y$97)</f>
        <v>0</v>
      </c>
      <c r="Y90" s="80">
        <f>SUMIF('C Report Grouper'!$B$58:$B$97,'WW Spending Actual'!$B90,'C Report Grouper'!Z$58:Z$97)</f>
        <v>0</v>
      </c>
      <c r="Z90" s="80">
        <f>SUMIF('C Report Grouper'!$B$58:$B$97,'WW Spending Actual'!$B90,'C Report Grouper'!AA$58:AA$97)</f>
        <v>0</v>
      </c>
      <c r="AA90" s="80">
        <f>SUMIF('C Report Grouper'!$B$58:$B$97,'WW Spending Actual'!$B90,'C Report Grouper'!AB$58:AB$97)</f>
        <v>0</v>
      </c>
      <c r="AB90" s="80">
        <f>SUMIF('C Report Grouper'!$B$58:$B$97,'WW Spending Actual'!$B90,'C Report Grouper'!AC$58:AC$97)</f>
        <v>0</v>
      </c>
      <c r="AC90" s="80">
        <f>SUMIF('C Report Grouper'!$B$58:$B$97,'WW Spending Actual'!$B90,'C Report Grouper'!AD$58:AD$97)</f>
        <v>0</v>
      </c>
      <c r="AD90" s="80">
        <f>SUMIF('C Report Grouper'!$B$58:$B$97,'WW Spending Actual'!$B90,'C Report Grouper'!AE$58:AE$97)</f>
        <v>0</v>
      </c>
      <c r="AE90" s="80">
        <f>SUMIF('C Report Grouper'!$B$58:$B$97,'WW Spending Actual'!$B90,'C Report Grouper'!AF$58:AF$97)</f>
        <v>0</v>
      </c>
      <c r="AF90" s="80">
        <f>SUMIF('C Report Grouper'!$B$58:$B$97,'WW Spending Actual'!$B90,'C Report Grouper'!AG$58:AG$97)</f>
        <v>0</v>
      </c>
      <c r="AG90" s="81">
        <f>SUMIF('C Report Grouper'!$B$58:$B$97,'WW Spending Actual'!$B90,'C Report Grouper'!AH$58:AH$97)</f>
        <v>0</v>
      </c>
    </row>
    <row r="91" spans="2:33" hidden="1" x14ac:dyDescent="0.2">
      <c r="B91" s="22" t="str">
        <f>IFERROR(VLOOKUP(C91,'MEG Def'!$A$52:$B$55,2),"")</f>
        <v/>
      </c>
      <c r="C91" s="58"/>
      <c r="D91" s="79">
        <f>SUMIF('C Report Grouper'!$B$58:$B$97,'WW Spending Actual'!$B91,'C Report Grouper'!E$58:E$97)</f>
        <v>0</v>
      </c>
      <c r="E91" s="80">
        <f>SUMIF('C Report Grouper'!$B$58:$B$97,'WW Spending Actual'!$B91,'C Report Grouper'!F$58:F$97)</f>
        <v>0</v>
      </c>
      <c r="F91" s="80">
        <f>SUMIF('C Report Grouper'!$B$58:$B$97,'WW Spending Actual'!$B91,'C Report Grouper'!G$58:G$97)</f>
        <v>0</v>
      </c>
      <c r="G91" s="80">
        <f>SUMIF('C Report Grouper'!$B$58:$B$97,'WW Spending Actual'!$B91,'C Report Grouper'!H$58:H$97)</f>
        <v>0</v>
      </c>
      <c r="H91" s="80">
        <f>SUMIF('C Report Grouper'!$B$58:$B$97,'WW Spending Actual'!$B91,'C Report Grouper'!I$58:I$97)</f>
        <v>0</v>
      </c>
      <c r="I91" s="80">
        <f>SUMIF('C Report Grouper'!$B$58:$B$97,'WW Spending Actual'!$B91,'C Report Grouper'!J$58:J$97)</f>
        <v>0</v>
      </c>
      <c r="J91" s="80">
        <f>SUMIF('C Report Grouper'!$B$58:$B$97,'WW Spending Actual'!$B91,'C Report Grouper'!K$58:K$97)</f>
        <v>0</v>
      </c>
      <c r="K91" s="80">
        <f>SUMIF('C Report Grouper'!$B$58:$B$97,'WW Spending Actual'!$B91,'C Report Grouper'!L$58:L$97)</f>
        <v>0</v>
      </c>
      <c r="L91" s="80">
        <f>SUMIF('C Report Grouper'!$B$58:$B$97,'WW Spending Actual'!$B91,'C Report Grouper'!M$58:M$97)</f>
        <v>0</v>
      </c>
      <c r="M91" s="80">
        <f>SUMIF('C Report Grouper'!$B$58:$B$97,'WW Spending Actual'!$B91,'C Report Grouper'!N$58:N$97)</f>
        <v>0</v>
      </c>
      <c r="N91" s="80">
        <f>SUMIF('C Report Grouper'!$B$58:$B$97,'WW Spending Actual'!$B91,'C Report Grouper'!O$58:O$97)</f>
        <v>0</v>
      </c>
      <c r="O91" s="80">
        <f>SUMIF('C Report Grouper'!$B$58:$B$97,'WW Spending Actual'!$B91,'C Report Grouper'!P$58:P$97)</f>
        <v>0</v>
      </c>
      <c r="P91" s="80">
        <f>SUMIF('C Report Grouper'!$B$58:$B$97,'WW Spending Actual'!$B91,'C Report Grouper'!Q$58:Q$97)</f>
        <v>0</v>
      </c>
      <c r="Q91" s="80">
        <f>SUMIF('C Report Grouper'!$B$58:$B$97,'WW Spending Actual'!$B91,'C Report Grouper'!R$58:R$97)</f>
        <v>0</v>
      </c>
      <c r="R91" s="80">
        <f>SUMIF('C Report Grouper'!$B$58:$B$97,'WW Spending Actual'!$B91,'C Report Grouper'!S$58:S$97)</f>
        <v>0</v>
      </c>
      <c r="S91" s="80">
        <f>SUMIF('C Report Grouper'!$B$58:$B$97,'WW Spending Actual'!$B91,'C Report Grouper'!T$58:T$97)</f>
        <v>0</v>
      </c>
      <c r="T91" s="80">
        <f>SUMIF('C Report Grouper'!$B$58:$B$97,'WW Spending Actual'!$B91,'C Report Grouper'!U$58:U$97)</f>
        <v>0</v>
      </c>
      <c r="U91" s="80">
        <f>SUMIF('C Report Grouper'!$B$58:$B$97,'WW Spending Actual'!$B91,'C Report Grouper'!V$58:V$97)</f>
        <v>0</v>
      </c>
      <c r="V91" s="80">
        <f>SUMIF('C Report Grouper'!$B$58:$B$97,'WW Spending Actual'!$B91,'C Report Grouper'!W$58:W$97)</f>
        <v>0</v>
      </c>
      <c r="W91" s="80">
        <f>SUMIF('C Report Grouper'!$B$58:$B$97,'WW Spending Actual'!$B91,'C Report Grouper'!X$58:X$97)</f>
        <v>0</v>
      </c>
      <c r="X91" s="80">
        <f>SUMIF('C Report Grouper'!$B$58:$B$97,'WW Spending Actual'!$B91,'C Report Grouper'!Y$58:Y$97)</f>
        <v>0</v>
      </c>
      <c r="Y91" s="80">
        <f>SUMIF('C Report Grouper'!$B$58:$B$97,'WW Spending Actual'!$B91,'C Report Grouper'!Z$58:Z$97)</f>
        <v>0</v>
      </c>
      <c r="Z91" s="80">
        <f>SUMIF('C Report Grouper'!$B$58:$B$97,'WW Spending Actual'!$B91,'C Report Grouper'!AA$58:AA$97)</f>
        <v>0</v>
      </c>
      <c r="AA91" s="80">
        <f>SUMIF('C Report Grouper'!$B$58:$B$97,'WW Spending Actual'!$B91,'C Report Grouper'!AB$58:AB$97)</f>
        <v>0</v>
      </c>
      <c r="AB91" s="80">
        <f>SUMIF('C Report Grouper'!$B$58:$B$97,'WW Spending Actual'!$B91,'C Report Grouper'!AC$58:AC$97)</f>
        <v>0</v>
      </c>
      <c r="AC91" s="80">
        <f>SUMIF('C Report Grouper'!$B$58:$B$97,'WW Spending Actual'!$B91,'C Report Grouper'!AD$58:AD$97)</f>
        <v>0</v>
      </c>
      <c r="AD91" s="80">
        <f>SUMIF('C Report Grouper'!$B$58:$B$97,'WW Spending Actual'!$B91,'C Report Grouper'!AE$58:AE$97)</f>
        <v>0</v>
      </c>
      <c r="AE91" s="80">
        <f>SUMIF('C Report Grouper'!$B$58:$B$97,'WW Spending Actual'!$B91,'C Report Grouper'!AF$58:AF$97)</f>
        <v>0</v>
      </c>
      <c r="AF91" s="80">
        <f>SUMIF('C Report Grouper'!$B$58:$B$97,'WW Spending Actual'!$B91,'C Report Grouper'!AG$58:AG$97)</f>
        <v>0</v>
      </c>
      <c r="AG91" s="81">
        <f>SUMIF('C Report Grouper'!$B$58:$B$97,'WW Spending Actual'!$B91,'C Report Grouper'!AH$58:AH$97)</f>
        <v>0</v>
      </c>
    </row>
    <row r="92" spans="2:33" hidden="1" x14ac:dyDescent="0.2">
      <c r="B92" s="22"/>
      <c r="C92" s="58"/>
      <c r="D92" s="79">
        <f>SUMIF('C Report Grouper'!$B$58:$B$97,'WW Spending Actual'!$B92,'C Report Grouper'!E$58:E$97)</f>
        <v>0</v>
      </c>
      <c r="E92" s="80">
        <f>SUMIF('C Report Grouper'!$B$58:$B$97,'WW Spending Actual'!$B92,'C Report Grouper'!F$58:F$97)</f>
        <v>0</v>
      </c>
      <c r="F92" s="80">
        <f>SUMIF('C Report Grouper'!$B$58:$B$97,'WW Spending Actual'!$B92,'C Report Grouper'!G$58:G$97)</f>
        <v>0</v>
      </c>
      <c r="G92" s="80">
        <f>SUMIF('C Report Grouper'!$B$58:$B$97,'WW Spending Actual'!$B92,'C Report Grouper'!H$58:H$97)</f>
        <v>0</v>
      </c>
      <c r="H92" s="80">
        <f>SUMIF('C Report Grouper'!$B$58:$B$97,'WW Spending Actual'!$B92,'C Report Grouper'!I$58:I$97)</f>
        <v>0</v>
      </c>
      <c r="I92" s="80">
        <f>SUMIF('C Report Grouper'!$B$58:$B$97,'WW Spending Actual'!$B92,'C Report Grouper'!J$58:J$97)</f>
        <v>0</v>
      </c>
      <c r="J92" s="80">
        <f>SUMIF('C Report Grouper'!$B$58:$B$97,'WW Spending Actual'!$B92,'C Report Grouper'!K$58:K$97)</f>
        <v>0</v>
      </c>
      <c r="K92" s="80">
        <f>SUMIF('C Report Grouper'!$B$58:$B$97,'WW Spending Actual'!$B92,'C Report Grouper'!L$58:L$97)</f>
        <v>0</v>
      </c>
      <c r="L92" s="80">
        <f>SUMIF('C Report Grouper'!$B$58:$B$97,'WW Spending Actual'!$B92,'C Report Grouper'!M$58:M$97)</f>
        <v>0</v>
      </c>
      <c r="M92" s="80">
        <f>SUMIF('C Report Grouper'!$B$58:$B$97,'WW Spending Actual'!$B92,'C Report Grouper'!N$58:N$97)</f>
        <v>0</v>
      </c>
      <c r="N92" s="80">
        <f>SUMIF('C Report Grouper'!$B$58:$B$97,'WW Spending Actual'!$B92,'C Report Grouper'!O$58:O$97)</f>
        <v>0</v>
      </c>
      <c r="O92" s="80">
        <f>SUMIF('C Report Grouper'!$B$58:$B$97,'WW Spending Actual'!$B92,'C Report Grouper'!P$58:P$97)</f>
        <v>0</v>
      </c>
      <c r="P92" s="80">
        <f>SUMIF('C Report Grouper'!$B$58:$B$97,'WW Spending Actual'!$B92,'C Report Grouper'!Q$58:Q$97)</f>
        <v>0</v>
      </c>
      <c r="Q92" s="80">
        <f>SUMIF('C Report Grouper'!$B$58:$B$97,'WW Spending Actual'!$B92,'C Report Grouper'!R$58:R$97)</f>
        <v>0</v>
      </c>
      <c r="R92" s="80">
        <f>SUMIF('C Report Grouper'!$B$58:$B$97,'WW Spending Actual'!$B92,'C Report Grouper'!S$58:S$97)</f>
        <v>0</v>
      </c>
      <c r="S92" s="80">
        <f>SUMIF('C Report Grouper'!$B$58:$B$97,'WW Spending Actual'!$B92,'C Report Grouper'!T$58:T$97)</f>
        <v>0</v>
      </c>
      <c r="T92" s="80">
        <f>SUMIF('C Report Grouper'!$B$58:$B$97,'WW Spending Actual'!$B92,'C Report Grouper'!U$58:U$97)</f>
        <v>0</v>
      </c>
      <c r="U92" s="80">
        <f>SUMIF('C Report Grouper'!$B$58:$B$97,'WW Spending Actual'!$B92,'C Report Grouper'!V$58:V$97)</f>
        <v>0</v>
      </c>
      <c r="V92" s="80">
        <f>SUMIF('C Report Grouper'!$B$58:$B$97,'WW Spending Actual'!$B92,'C Report Grouper'!W$58:W$97)</f>
        <v>0</v>
      </c>
      <c r="W92" s="80">
        <f>SUMIF('C Report Grouper'!$B$58:$B$97,'WW Spending Actual'!$B92,'C Report Grouper'!X$58:X$97)</f>
        <v>0</v>
      </c>
      <c r="X92" s="80">
        <f>SUMIF('C Report Grouper'!$B$58:$B$97,'WW Spending Actual'!$B92,'C Report Grouper'!Y$58:Y$97)</f>
        <v>0</v>
      </c>
      <c r="Y92" s="80">
        <f>SUMIF('C Report Grouper'!$B$58:$B$97,'WW Spending Actual'!$B92,'C Report Grouper'!Z$58:Z$97)</f>
        <v>0</v>
      </c>
      <c r="Z92" s="80">
        <f>SUMIF('C Report Grouper'!$B$58:$B$97,'WW Spending Actual'!$B92,'C Report Grouper'!AA$58:AA$97)</f>
        <v>0</v>
      </c>
      <c r="AA92" s="80">
        <f>SUMIF('C Report Grouper'!$B$58:$B$97,'WW Spending Actual'!$B92,'C Report Grouper'!AB$58:AB$97)</f>
        <v>0</v>
      </c>
      <c r="AB92" s="80">
        <f>SUMIF('C Report Grouper'!$B$58:$B$97,'WW Spending Actual'!$B92,'C Report Grouper'!AC$58:AC$97)</f>
        <v>0</v>
      </c>
      <c r="AC92" s="80">
        <f>SUMIF('C Report Grouper'!$B$58:$B$97,'WW Spending Actual'!$B92,'C Report Grouper'!AD$58:AD$97)</f>
        <v>0</v>
      </c>
      <c r="AD92" s="80">
        <f>SUMIF('C Report Grouper'!$B$58:$B$97,'WW Spending Actual'!$B92,'C Report Grouper'!AE$58:AE$97)</f>
        <v>0</v>
      </c>
      <c r="AE92" s="80">
        <f>SUMIF('C Report Grouper'!$B$58:$B$97,'WW Spending Actual'!$B92,'C Report Grouper'!AF$58:AF$97)</f>
        <v>0</v>
      </c>
      <c r="AF92" s="80">
        <f>SUMIF('C Report Grouper'!$B$58:$B$97,'WW Spending Actual'!$B92,'C Report Grouper'!AG$58:AG$97)</f>
        <v>0</v>
      </c>
      <c r="AG92" s="81">
        <f>SUMIF('C Report Grouper'!$B$58:$B$97,'WW Spending Actual'!$B92,'C Report Grouper'!AH$58:AH$97)</f>
        <v>0</v>
      </c>
    </row>
    <row r="93" spans="2:33" hidden="1" x14ac:dyDescent="0.2">
      <c r="B93" s="6" t="s">
        <v>81</v>
      </c>
      <c r="C93" s="58"/>
      <c r="D93" s="79">
        <f>SUMIF('C Report Grouper'!$B$58:$B$97,'WW Spending Actual'!$B93,'C Report Grouper'!E$58:E$97)</f>
        <v>0</v>
      </c>
      <c r="E93" s="80">
        <f>SUMIF('C Report Grouper'!$B$58:$B$97,'WW Spending Actual'!$B93,'C Report Grouper'!F$58:F$97)</f>
        <v>0</v>
      </c>
      <c r="F93" s="80">
        <f>SUMIF('C Report Grouper'!$B$58:$B$97,'WW Spending Actual'!$B93,'C Report Grouper'!G$58:G$97)</f>
        <v>0</v>
      </c>
      <c r="G93" s="80">
        <f>SUMIF('C Report Grouper'!$B$58:$B$97,'WW Spending Actual'!$B93,'C Report Grouper'!H$58:H$97)</f>
        <v>0</v>
      </c>
      <c r="H93" s="80">
        <f>SUMIF('C Report Grouper'!$B$58:$B$97,'WW Spending Actual'!$B93,'C Report Grouper'!I$58:I$97)</f>
        <v>0</v>
      </c>
      <c r="I93" s="80">
        <f>SUMIF('C Report Grouper'!$B$58:$B$97,'WW Spending Actual'!$B93,'C Report Grouper'!J$58:J$97)</f>
        <v>0</v>
      </c>
      <c r="J93" s="80">
        <f>SUMIF('C Report Grouper'!$B$58:$B$97,'WW Spending Actual'!$B93,'C Report Grouper'!K$58:K$97)</f>
        <v>0</v>
      </c>
      <c r="K93" s="80">
        <f>SUMIF('C Report Grouper'!$B$58:$B$97,'WW Spending Actual'!$B93,'C Report Grouper'!L$58:L$97)</f>
        <v>0</v>
      </c>
      <c r="L93" s="80">
        <f>SUMIF('C Report Grouper'!$B$58:$B$97,'WW Spending Actual'!$B93,'C Report Grouper'!M$58:M$97)</f>
        <v>0</v>
      </c>
      <c r="M93" s="80">
        <f>SUMIF('C Report Grouper'!$B$58:$B$97,'WW Spending Actual'!$B93,'C Report Grouper'!N$58:N$97)</f>
        <v>0</v>
      </c>
      <c r="N93" s="80">
        <f>SUMIF('C Report Grouper'!$B$58:$B$97,'WW Spending Actual'!$B93,'C Report Grouper'!O$58:O$97)</f>
        <v>0</v>
      </c>
      <c r="O93" s="80">
        <f>SUMIF('C Report Grouper'!$B$58:$B$97,'WW Spending Actual'!$B93,'C Report Grouper'!P$58:P$97)</f>
        <v>0</v>
      </c>
      <c r="P93" s="80">
        <f>SUMIF('C Report Grouper'!$B$58:$B$97,'WW Spending Actual'!$B93,'C Report Grouper'!Q$58:Q$97)</f>
        <v>0</v>
      </c>
      <c r="Q93" s="80">
        <f>SUMIF('C Report Grouper'!$B$58:$B$97,'WW Spending Actual'!$B93,'C Report Grouper'!R$58:R$97)</f>
        <v>0</v>
      </c>
      <c r="R93" s="80">
        <f>SUMIF('C Report Grouper'!$B$58:$B$97,'WW Spending Actual'!$B93,'C Report Grouper'!S$58:S$97)</f>
        <v>0</v>
      </c>
      <c r="S93" s="80">
        <f>SUMIF('C Report Grouper'!$B$58:$B$97,'WW Spending Actual'!$B93,'C Report Grouper'!T$58:T$97)</f>
        <v>0</v>
      </c>
      <c r="T93" s="80">
        <f>SUMIF('C Report Grouper'!$B$58:$B$97,'WW Spending Actual'!$B93,'C Report Grouper'!U$58:U$97)</f>
        <v>0</v>
      </c>
      <c r="U93" s="80">
        <f>SUMIF('C Report Grouper'!$B$58:$B$97,'WW Spending Actual'!$B93,'C Report Grouper'!V$58:V$97)</f>
        <v>0</v>
      </c>
      <c r="V93" s="80">
        <f>SUMIF('C Report Grouper'!$B$58:$B$97,'WW Spending Actual'!$B93,'C Report Grouper'!W$58:W$97)</f>
        <v>0</v>
      </c>
      <c r="W93" s="80">
        <f>SUMIF('C Report Grouper'!$B$58:$B$97,'WW Spending Actual'!$B93,'C Report Grouper'!X$58:X$97)</f>
        <v>0</v>
      </c>
      <c r="X93" s="80">
        <f>SUMIF('C Report Grouper'!$B$58:$B$97,'WW Spending Actual'!$B93,'C Report Grouper'!Y$58:Y$97)</f>
        <v>0</v>
      </c>
      <c r="Y93" s="80">
        <f>SUMIF('C Report Grouper'!$B$58:$B$97,'WW Spending Actual'!$B93,'C Report Grouper'!Z$58:Z$97)</f>
        <v>0</v>
      </c>
      <c r="Z93" s="80">
        <f>SUMIF('C Report Grouper'!$B$58:$B$97,'WW Spending Actual'!$B93,'C Report Grouper'!AA$58:AA$97)</f>
        <v>0</v>
      </c>
      <c r="AA93" s="80">
        <f>SUMIF('C Report Grouper'!$B$58:$B$97,'WW Spending Actual'!$B93,'C Report Grouper'!AB$58:AB$97)</f>
        <v>0</v>
      </c>
      <c r="AB93" s="80">
        <f>SUMIF('C Report Grouper'!$B$58:$B$97,'WW Spending Actual'!$B93,'C Report Grouper'!AC$58:AC$97)</f>
        <v>0</v>
      </c>
      <c r="AC93" s="80">
        <f>SUMIF('C Report Grouper'!$B$58:$B$97,'WW Spending Actual'!$B93,'C Report Grouper'!AD$58:AD$97)</f>
        <v>0</v>
      </c>
      <c r="AD93" s="80">
        <f>SUMIF('C Report Grouper'!$B$58:$B$97,'WW Spending Actual'!$B93,'C Report Grouper'!AE$58:AE$97)</f>
        <v>0</v>
      </c>
      <c r="AE93" s="80">
        <f>SUMIF('C Report Grouper'!$B$58:$B$97,'WW Spending Actual'!$B93,'C Report Grouper'!AF$58:AF$97)</f>
        <v>0</v>
      </c>
      <c r="AF93" s="80">
        <f>SUMIF('C Report Grouper'!$B$58:$B$97,'WW Spending Actual'!$B93,'C Report Grouper'!AG$58:AG$97)</f>
        <v>0</v>
      </c>
      <c r="AG93" s="81">
        <f>SUMIF('C Report Grouper'!$B$58:$B$97,'WW Spending Actual'!$B93,'C Report Grouper'!AH$58:AH$97)</f>
        <v>0</v>
      </c>
    </row>
    <row r="94" spans="2:33" hidden="1" x14ac:dyDescent="0.2">
      <c r="B94" s="22" t="str">
        <f>IFERROR(VLOOKUP(C94,'MEG Def'!$A$57:$B$60,2),"")</f>
        <v/>
      </c>
      <c r="C94" s="58"/>
      <c r="D94" s="79">
        <f>SUMIF('C Report Grouper'!$B$58:$B$97,'WW Spending Actual'!$B94,'C Report Grouper'!E$58:E$97)</f>
        <v>0</v>
      </c>
      <c r="E94" s="80">
        <f>SUMIF('C Report Grouper'!$B$58:$B$97,'WW Spending Actual'!$B94,'C Report Grouper'!F$58:F$97)</f>
        <v>0</v>
      </c>
      <c r="F94" s="80">
        <f>SUMIF('C Report Grouper'!$B$58:$B$97,'WW Spending Actual'!$B94,'C Report Grouper'!G$58:G$97)</f>
        <v>0</v>
      </c>
      <c r="G94" s="80">
        <f>SUMIF('C Report Grouper'!$B$58:$B$97,'WW Spending Actual'!$B94,'C Report Grouper'!H$58:H$97)</f>
        <v>0</v>
      </c>
      <c r="H94" s="80">
        <f>SUMIF('C Report Grouper'!$B$58:$B$97,'WW Spending Actual'!$B94,'C Report Grouper'!I$58:I$97)</f>
        <v>0</v>
      </c>
      <c r="I94" s="80">
        <f>SUMIF('C Report Grouper'!$B$58:$B$97,'WW Spending Actual'!$B94,'C Report Grouper'!J$58:J$97)</f>
        <v>0</v>
      </c>
      <c r="J94" s="80">
        <f>SUMIF('C Report Grouper'!$B$58:$B$97,'WW Spending Actual'!$B94,'C Report Grouper'!K$58:K$97)</f>
        <v>0</v>
      </c>
      <c r="K94" s="80">
        <f>SUMIF('C Report Grouper'!$B$58:$B$97,'WW Spending Actual'!$B94,'C Report Grouper'!L$58:L$97)</f>
        <v>0</v>
      </c>
      <c r="L94" s="80">
        <f>SUMIF('C Report Grouper'!$B$58:$B$97,'WW Spending Actual'!$B94,'C Report Grouper'!M$58:M$97)</f>
        <v>0</v>
      </c>
      <c r="M94" s="80">
        <f>SUMIF('C Report Grouper'!$B$58:$B$97,'WW Spending Actual'!$B94,'C Report Grouper'!N$58:N$97)</f>
        <v>0</v>
      </c>
      <c r="N94" s="80">
        <f>SUMIF('C Report Grouper'!$B$58:$B$97,'WW Spending Actual'!$B94,'C Report Grouper'!O$58:O$97)</f>
        <v>0</v>
      </c>
      <c r="O94" s="80">
        <f>SUMIF('C Report Grouper'!$B$58:$B$97,'WW Spending Actual'!$B94,'C Report Grouper'!P$58:P$97)</f>
        <v>0</v>
      </c>
      <c r="P94" s="80">
        <f>SUMIF('C Report Grouper'!$B$58:$B$97,'WW Spending Actual'!$B94,'C Report Grouper'!Q$58:Q$97)</f>
        <v>0</v>
      </c>
      <c r="Q94" s="80">
        <f>SUMIF('C Report Grouper'!$B$58:$B$97,'WW Spending Actual'!$B94,'C Report Grouper'!R$58:R$97)</f>
        <v>0</v>
      </c>
      <c r="R94" s="80">
        <f>SUMIF('C Report Grouper'!$B$58:$B$97,'WW Spending Actual'!$B94,'C Report Grouper'!S$58:S$97)</f>
        <v>0</v>
      </c>
      <c r="S94" s="80">
        <f>SUMIF('C Report Grouper'!$B$58:$B$97,'WW Spending Actual'!$B94,'C Report Grouper'!T$58:T$97)</f>
        <v>0</v>
      </c>
      <c r="T94" s="80">
        <f>SUMIF('C Report Grouper'!$B$58:$B$97,'WW Spending Actual'!$B94,'C Report Grouper'!U$58:U$97)</f>
        <v>0</v>
      </c>
      <c r="U94" s="80">
        <f>SUMIF('C Report Grouper'!$B$58:$B$97,'WW Spending Actual'!$B94,'C Report Grouper'!V$58:V$97)</f>
        <v>0</v>
      </c>
      <c r="V94" s="80">
        <f>SUMIF('C Report Grouper'!$B$58:$B$97,'WW Spending Actual'!$B94,'C Report Grouper'!W$58:W$97)</f>
        <v>0</v>
      </c>
      <c r="W94" s="80">
        <f>SUMIF('C Report Grouper'!$B$58:$B$97,'WW Spending Actual'!$B94,'C Report Grouper'!X$58:X$97)</f>
        <v>0</v>
      </c>
      <c r="X94" s="80">
        <f>SUMIF('C Report Grouper'!$B$58:$B$97,'WW Spending Actual'!$B94,'C Report Grouper'!Y$58:Y$97)</f>
        <v>0</v>
      </c>
      <c r="Y94" s="80">
        <f>SUMIF('C Report Grouper'!$B$58:$B$97,'WW Spending Actual'!$B94,'C Report Grouper'!Z$58:Z$97)</f>
        <v>0</v>
      </c>
      <c r="Z94" s="80">
        <f>SUMIF('C Report Grouper'!$B$58:$B$97,'WW Spending Actual'!$B94,'C Report Grouper'!AA$58:AA$97)</f>
        <v>0</v>
      </c>
      <c r="AA94" s="80">
        <f>SUMIF('C Report Grouper'!$B$58:$B$97,'WW Spending Actual'!$B94,'C Report Grouper'!AB$58:AB$97)</f>
        <v>0</v>
      </c>
      <c r="AB94" s="80">
        <f>SUMIF('C Report Grouper'!$B$58:$B$97,'WW Spending Actual'!$B94,'C Report Grouper'!AC$58:AC$97)</f>
        <v>0</v>
      </c>
      <c r="AC94" s="80">
        <f>SUMIF('C Report Grouper'!$B$58:$B$97,'WW Spending Actual'!$B94,'C Report Grouper'!AD$58:AD$97)</f>
        <v>0</v>
      </c>
      <c r="AD94" s="80">
        <f>SUMIF('C Report Grouper'!$B$58:$B$97,'WW Spending Actual'!$B94,'C Report Grouper'!AE$58:AE$97)</f>
        <v>0</v>
      </c>
      <c r="AE94" s="80">
        <f>SUMIF('C Report Grouper'!$B$58:$B$97,'WW Spending Actual'!$B94,'C Report Grouper'!AF$58:AF$97)</f>
        <v>0</v>
      </c>
      <c r="AF94" s="80">
        <f>SUMIF('C Report Grouper'!$B$58:$B$97,'WW Spending Actual'!$B94,'C Report Grouper'!AG$58:AG$97)</f>
        <v>0</v>
      </c>
      <c r="AG94" s="81">
        <f>SUMIF('C Report Grouper'!$B$58:$B$97,'WW Spending Actual'!$B94,'C Report Grouper'!AH$58:AH$97)</f>
        <v>0</v>
      </c>
    </row>
    <row r="95" spans="2:33" hidden="1" x14ac:dyDescent="0.2">
      <c r="B95" s="22" t="str">
        <f>IFERROR(VLOOKUP(C95,'MEG Def'!$A$57:$B$60,2),"")</f>
        <v/>
      </c>
      <c r="C95" s="58"/>
      <c r="D95" s="79">
        <f>SUMIF('C Report Grouper'!$B$58:$B$97,'WW Spending Actual'!$B95,'C Report Grouper'!E$58:E$97)</f>
        <v>0</v>
      </c>
      <c r="E95" s="80">
        <f>SUMIF('C Report Grouper'!$B$58:$B$97,'WW Spending Actual'!$B95,'C Report Grouper'!F$58:F$97)</f>
        <v>0</v>
      </c>
      <c r="F95" s="80">
        <f>SUMIF('C Report Grouper'!$B$58:$B$97,'WW Spending Actual'!$B95,'C Report Grouper'!G$58:G$97)</f>
        <v>0</v>
      </c>
      <c r="G95" s="80">
        <f>SUMIF('C Report Grouper'!$B$58:$B$97,'WW Spending Actual'!$B95,'C Report Grouper'!H$58:H$97)</f>
        <v>0</v>
      </c>
      <c r="H95" s="80">
        <f>SUMIF('C Report Grouper'!$B$58:$B$97,'WW Spending Actual'!$B95,'C Report Grouper'!I$58:I$97)</f>
        <v>0</v>
      </c>
      <c r="I95" s="80">
        <f>SUMIF('C Report Grouper'!$B$58:$B$97,'WW Spending Actual'!$B95,'C Report Grouper'!J$58:J$97)</f>
        <v>0</v>
      </c>
      <c r="J95" s="80">
        <f>SUMIF('C Report Grouper'!$B$58:$B$97,'WW Spending Actual'!$B95,'C Report Grouper'!K$58:K$97)</f>
        <v>0</v>
      </c>
      <c r="K95" s="80">
        <f>SUMIF('C Report Grouper'!$B$58:$B$97,'WW Spending Actual'!$B95,'C Report Grouper'!L$58:L$97)</f>
        <v>0</v>
      </c>
      <c r="L95" s="80">
        <f>SUMIF('C Report Grouper'!$B$58:$B$97,'WW Spending Actual'!$B95,'C Report Grouper'!M$58:M$97)</f>
        <v>0</v>
      </c>
      <c r="M95" s="80">
        <f>SUMIF('C Report Grouper'!$B$58:$B$97,'WW Spending Actual'!$B95,'C Report Grouper'!N$58:N$97)</f>
        <v>0</v>
      </c>
      <c r="N95" s="80">
        <f>SUMIF('C Report Grouper'!$B$58:$B$97,'WW Spending Actual'!$B95,'C Report Grouper'!O$58:O$97)</f>
        <v>0</v>
      </c>
      <c r="O95" s="80">
        <f>SUMIF('C Report Grouper'!$B$58:$B$97,'WW Spending Actual'!$B95,'C Report Grouper'!P$58:P$97)</f>
        <v>0</v>
      </c>
      <c r="P95" s="80">
        <f>SUMIF('C Report Grouper'!$B$58:$B$97,'WW Spending Actual'!$B95,'C Report Grouper'!Q$58:Q$97)</f>
        <v>0</v>
      </c>
      <c r="Q95" s="80">
        <f>SUMIF('C Report Grouper'!$B$58:$B$97,'WW Spending Actual'!$B95,'C Report Grouper'!R$58:R$97)</f>
        <v>0</v>
      </c>
      <c r="R95" s="80">
        <f>SUMIF('C Report Grouper'!$B$58:$B$97,'WW Spending Actual'!$B95,'C Report Grouper'!S$58:S$97)</f>
        <v>0</v>
      </c>
      <c r="S95" s="80">
        <f>SUMIF('C Report Grouper'!$B$58:$B$97,'WW Spending Actual'!$B95,'C Report Grouper'!T$58:T$97)</f>
        <v>0</v>
      </c>
      <c r="T95" s="80">
        <f>SUMIF('C Report Grouper'!$B$58:$B$97,'WW Spending Actual'!$B95,'C Report Grouper'!U$58:U$97)</f>
        <v>0</v>
      </c>
      <c r="U95" s="80">
        <f>SUMIF('C Report Grouper'!$B$58:$B$97,'WW Spending Actual'!$B95,'C Report Grouper'!V$58:V$97)</f>
        <v>0</v>
      </c>
      <c r="V95" s="80">
        <f>SUMIF('C Report Grouper'!$B$58:$B$97,'WW Spending Actual'!$B95,'C Report Grouper'!W$58:W$97)</f>
        <v>0</v>
      </c>
      <c r="W95" s="80">
        <f>SUMIF('C Report Grouper'!$B$58:$B$97,'WW Spending Actual'!$B95,'C Report Grouper'!X$58:X$97)</f>
        <v>0</v>
      </c>
      <c r="X95" s="80">
        <f>SUMIF('C Report Grouper'!$B$58:$B$97,'WW Spending Actual'!$B95,'C Report Grouper'!Y$58:Y$97)</f>
        <v>0</v>
      </c>
      <c r="Y95" s="80">
        <f>SUMIF('C Report Grouper'!$B$58:$B$97,'WW Spending Actual'!$B95,'C Report Grouper'!Z$58:Z$97)</f>
        <v>0</v>
      </c>
      <c r="Z95" s="80">
        <f>SUMIF('C Report Grouper'!$B$58:$B$97,'WW Spending Actual'!$B95,'C Report Grouper'!AA$58:AA$97)</f>
        <v>0</v>
      </c>
      <c r="AA95" s="80">
        <f>SUMIF('C Report Grouper'!$B$58:$B$97,'WW Spending Actual'!$B95,'C Report Grouper'!AB$58:AB$97)</f>
        <v>0</v>
      </c>
      <c r="AB95" s="80">
        <f>SUMIF('C Report Grouper'!$B$58:$B$97,'WW Spending Actual'!$B95,'C Report Grouper'!AC$58:AC$97)</f>
        <v>0</v>
      </c>
      <c r="AC95" s="80">
        <f>SUMIF('C Report Grouper'!$B$58:$B$97,'WW Spending Actual'!$B95,'C Report Grouper'!AD$58:AD$97)</f>
        <v>0</v>
      </c>
      <c r="AD95" s="80">
        <f>SUMIF('C Report Grouper'!$B$58:$B$97,'WW Spending Actual'!$B95,'C Report Grouper'!AE$58:AE$97)</f>
        <v>0</v>
      </c>
      <c r="AE95" s="80">
        <f>SUMIF('C Report Grouper'!$B$58:$B$97,'WW Spending Actual'!$B95,'C Report Grouper'!AF$58:AF$97)</f>
        <v>0</v>
      </c>
      <c r="AF95" s="80">
        <f>SUMIF('C Report Grouper'!$B$58:$B$97,'WW Spending Actual'!$B95,'C Report Grouper'!AG$58:AG$97)</f>
        <v>0</v>
      </c>
      <c r="AG95" s="81">
        <f>SUMIF('C Report Grouper'!$B$58:$B$97,'WW Spending Actual'!$B95,'C Report Grouper'!AH$58:AH$97)</f>
        <v>0</v>
      </c>
    </row>
    <row r="96" spans="2:33" hidden="1" x14ac:dyDescent="0.2">
      <c r="B96" s="22" t="str">
        <f>IFERROR(VLOOKUP(C96,'MEG Def'!$A$57:$B$60,2),"")</f>
        <v/>
      </c>
      <c r="C96" s="58"/>
      <c r="D96" s="79">
        <f>SUMIF('C Report Grouper'!$B$58:$B$97,'WW Spending Actual'!$B96,'C Report Grouper'!E$58:E$97)</f>
        <v>0</v>
      </c>
      <c r="E96" s="80">
        <f>SUMIF('C Report Grouper'!$B$58:$B$97,'WW Spending Actual'!$B96,'C Report Grouper'!F$58:F$97)</f>
        <v>0</v>
      </c>
      <c r="F96" s="80">
        <f>SUMIF('C Report Grouper'!$B$58:$B$97,'WW Spending Actual'!$B96,'C Report Grouper'!G$58:G$97)</f>
        <v>0</v>
      </c>
      <c r="G96" s="80">
        <f>SUMIF('C Report Grouper'!$B$58:$B$97,'WW Spending Actual'!$B96,'C Report Grouper'!H$58:H$97)</f>
        <v>0</v>
      </c>
      <c r="H96" s="80">
        <f>SUMIF('C Report Grouper'!$B$58:$B$97,'WW Spending Actual'!$B96,'C Report Grouper'!I$58:I$97)</f>
        <v>0</v>
      </c>
      <c r="I96" s="80">
        <f>SUMIF('C Report Grouper'!$B$58:$B$97,'WW Spending Actual'!$B96,'C Report Grouper'!J$58:J$97)</f>
        <v>0</v>
      </c>
      <c r="J96" s="80">
        <f>SUMIF('C Report Grouper'!$B$58:$B$97,'WW Spending Actual'!$B96,'C Report Grouper'!K$58:K$97)</f>
        <v>0</v>
      </c>
      <c r="K96" s="80">
        <f>SUMIF('C Report Grouper'!$B$58:$B$97,'WW Spending Actual'!$B96,'C Report Grouper'!L$58:L$97)</f>
        <v>0</v>
      </c>
      <c r="L96" s="80">
        <f>SUMIF('C Report Grouper'!$B$58:$B$97,'WW Spending Actual'!$B96,'C Report Grouper'!M$58:M$97)</f>
        <v>0</v>
      </c>
      <c r="M96" s="80">
        <f>SUMIF('C Report Grouper'!$B$58:$B$97,'WW Spending Actual'!$B96,'C Report Grouper'!N$58:N$97)</f>
        <v>0</v>
      </c>
      <c r="N96" s="80">
        <f>SUMIF('C Report Grouper'!$B$58:$B$97,'WW Spending Actual'!$B96,'C Report Grouper'!O$58:O$97)</f>
        <v>0</v>
      </c>
      <c r="O96" s="80">
        <f>SUMIF('C Report Grouper'!$B$58:$B$97,'WW Spending Actual'!$B96,'C Report Grouper'!P$58:P$97)</f>
        <v>0</v>
      </c>
      <c r="P96" s="80">
        <f>SUMIF('C Report Grouper'!$B$58:$B$97,'WW Spending Actual'!$B96,'C Report Grouper'!Q$58:Q$97)</f>
        <v>0</v>
      </c>
      <c r="Q96" s="80">
        <f>SUMIF('C Report Grouper'!$B$58:$B$97,'WW Spending Actual'!$B96,'C Report Grouper'!R$58:R$97)</f>
        <v>0</v>
      </c>
      <c r="R96" s="80">
        <f>SUMIF('C Report Grouper'!$B$58:$B$97,'WW Spending Actual'!$B96,'C Report Grouper'!S$58:S$97)</f>
        <v>0</v>
      </c>
      <c r="S96" s="80">
        <f>SUMIF('C Report Grouper'!$B$58:$B$97,'WW Spending Actual'!$B96,'C Report Grouper'!T$58:T$97)</f>
        <v>0</v>
      </c>
      <c r="T96" s="80">
        <f>SUMIF('C Report Grouper'!$B$58:$B$97,'WW Spending Actual'!$B96,'C Report Grouper'!U$58:U$97)</f>
        <v>0</v>
      </c>
      <c r="U96" s="80">
        <f>SUMIF('C Report Grouper'!$B$58:$B$97,'WW Spending Actual'!$B96,'C Report Grouper'!V$58:V$97)</f>
        <v>0</v>
      </c>
      <c r="V96" s="80">
        <f>SUMIF('C Report Grouper'!$B$58:$B$97,'WW Spending Actual'!$B96,'C Report Grouper'!W$58:W$97)</f>
        <v>0</v>
      </c>
      <c r="W96" s="80">
        <f>SUMIF('C Report Grouper'!$B$58:$B$97,'WW Spending Actual'!$B96,'C Report Grouper'!X$58:X$97)</f>
        <v>0</v>
      </c>
      <c r="X96" s="80">
        <f>SUMIF('C Report Grouper'!$B$58:$B$97,'WW Spending Actual'!$B96,'C Report Grouper'!Y$58:Y$97)</f>
        <v>0</v>
      </c>
      <c r="Y96" s="80">
        <f>SUMIF('C Report Grouper'!$B$58:$B$97,'WW Spending Actual'!$B96,'C Report Grouper'!Z$58:Z$97)</f>
        <v>0</v>
      </c>
      <c r="Z96" s="80">
        <f>SUMIF('C Report Grouper'!$B$58:$B$97,'WW Spending Actual'!$B96,'C Report Grouper'!AA$58:AA$97)</f>
        <v>0</v>
      </c>
      <c r="AA96" s="80">
        <f>SUMIF('C Report Grouper'!$B$58:$B$97,'WW Spending Actual'!$B96,'C Report Grouper'!AB$58:AB$97)</f>
        <v>0</v>
      </c>
      <c r="AB96" s="80">
        <f>SUMIF('C Report Grouper'!$B$58:$B$97,'WW Spending Actual'!$B96,'C Report Grouper'!AC$58:AC$97)</f>
        <v>0</v>
      </c>
      <c r="AC96" s="80">
        <f>SUMIF('C Report Grouper'!$B$58:$B$97,'WW Spending Actual'!$B96,'C Report Grouper'!AD$58:AD$97)</f>
        <v>0</v>
      </c>
      <c r="AD96" s="80">
        <f>SUMIF('C Report Grouper'!$B$58:$B$97,'WW Spending Actual'!$B96,'C Report Grouper'!AE$58:AE$97)</f>
        <v>0</v>
      </c>
      <c r="AE96" s="80">
        <f>SUMIF('C Report Grouper'!$B$58:$B$97,'WW Spending Actual'!$B96,'C Report Grouper'!AF$58:AF$97)</f>
        <v>0</v>
      </c>
      <c r="AF96" s="80">
        <f>SUMIF('C Report Grouper'!$B$58:$B$97,'WW Spending Actual'!$B96,'C Report Grouper'!AG$58:AG$97)</f>
        <v>0</v>
      </c>
      <c r="AG96" s="81">
        <f>SUMIF('C Report Grouper'!$B$58:$B$97,'WW Spending Actual'!$B96,'C Report Grouper'!AH$58:AH$97)</f>
        <v>0</v>
      </c>
    </row>
    <row r="97" spans="2:33" ht="13.5" hidden="1" thickBot="1" x14ac:dyDescent="0.25">
      <c r="B97" s="26"/>
      <c r="C97" s="60"/>
      <c r="D97" s="79">
        <f>SUMIF('C Report Grouper'!$B$58:$B$97,'WW Spending Actual'!$B97,'C Report Grouper'!E$58:E$97)</f>
        <v>0</v>
      </c>
      <c r="E97" s="80">
        <f>SUMIF('C Report Grouper'!$B$58:$B$97,'WW Spending Actual'!$B97,'C Report Grouper'!F$58:F$97)</f>
        <v>0</v>
      </c>
      <c r="F97" s="80">
        <f>SUMIF('C Report Grouper'!$B$58:$B$97,'WW Spending Actual'!$B97,'C Report Grouper'!G$58:G$97)</f>
        <v>0</v>
      </c>
      <c r="G97" s="80">
        <f>SUMIF('C Report Grouper'!$B$58:$B$97,'WW Spending Actual'!$B97,'C Report Grouper'!H$58:H$97)</f>
        <v>0</v>
      </c>
      <c r="H97" s="80">
        <f>SUMIF('C Report Grouper'!$B$58:$B$97,'WW Spending Actual'!$B97,'C Report Grouper'!I$58:I$97)</f>
        <v>0</v>
      </c>
      <c r="I97" s="80">
        <f>SUMIF('C Report Grouper'!$B$58:$B$97,'WW Spending Actual'!$B97,'C Report Grouper'!J$58:J$97)</f>
        <v>0</v>
      </c>
      <c r="J97" s="80">
        <f>SUMIF('C Report Grouper'!$B$58:$B$97,'WW Spending Actual'!$B97,'C Report Grouper'!K$58:K$97)</f>
        <v>0</v>
      </c>
      <c r="K97" s="80">
        <f>SUMIF('C Report Grouper'!$B$58:$B$97,'WW Spending Actual'!$B97,'C Report Grouper'!L$58:L$97)</f>
        <v>0</v>
      </c>
      <c r="L97" s="80">
        <f>SUMIF('C Report Grouper'!$B$58:$B$97,'WW Spending Actual'!$B97,'C Report Grouper'!M$58:M$97)</f>
        <v>0</v>
      </c>
      <c r="M97" s="80">
        <f>SUMIF('C Report Grouper'!$B$58:$B$97,'WW Spending Actual'!$B97,'C Report Grouper'!N$58:N$97)</f>
        <v>0</v>
      </c>
      <c r="N97" s="80">
        <f>SUMIF('C Report Grouper'!$B$58:$B$97,'WW Spending Actual'!$B97,'C Report Grouper'!O$58:O$97)</f>
        <v>0</v>
      </c>
      <c r="O97" s="80">
        <f>SUMIF('C Report Grouper'!$B$58:$B$97,'WW Spending Actual'!$B97,'C Report Grouper'!P$58:P$97)</f>
        <v>0</v>
      </c>
      <c r="P97" s="80">
        <f>SUMIF('C Report Grouper'!$B$58:$B$97,'WW Spending Actual'!$B97,'C Report Grouper'!Q$58:Q$97)</f>
        <v>0</v>
      </c>
      <c r="Q97" s="80">
        <f>SUMIF('C Report Grouper'!$B$58:$B$97,'WW Spending Actual'!$B97,'C Report Grouper'!R$58:R$97)</f>
        <v>0</v>
      </c>
      <c r="R97" s="80">
        <f>SUMIF('C Report Grouper'!$B$58:$B$97,'WW Spending Actual'!$B97,'C Report Grouper'!S$58:S$97)</f>
        <v>0</v>
      </c>
      <c r="S97" s="80">
        <f>SUMIF('C Report Grouper'!$B$58:$B$97,'WW Spending Actual'!$B97,'C Report Grouper'!T$58:T$97)</f>
        <v>0</v>
      </c>
      <c r="T97" s="80">
        <f>SUMIF('C Report Grouper'!$B$58:$B$97,'WW Spending Actual'!$B97,'C Report Grouper'!U$58:U$97)</f>
        <v>0</v>
      </c>
      <c r="U97" s="80">
        <f>SUMIF('C Report Grouper'!$B$58:$B$97,'WW Spending Actual'!$B97,'C Report Grouper'!V$58:V$97)</f>
        <v>0</v>
      </c>
      <c r="V97" s="80">
        <f>SUMIF('C Report Grouper'!$B$58:$B$97,'WW Spending Actual'!$B97,'C Report Grouper'!W$58:W$97)</f>
        <v>0</v>
      </c>
      <c r="W97" s="80">
        <f>SUMIF('C Report Grouper'!$B$58:$B$97,'WW Spending Actual'!$B97,'C Report Grouper'!X$58:X$97)</f>
        <v>0</v>
      </c>
      <c r="X97" s="80">
        <f>SUMIF('C Report Grouper'!$B$58:$B$97,'WW Spending Actual'!$B97,'C Report Grouper'!Y$58:Y$97)</f>
        <v>0</v>
      </c>
      <c r="Y97" s="80">
        <f>SUMIF('C Report Grouper'!$B$58:$B$97,'WW Spending Actual'!$B97,'C Report Grouper'!Z$58:Z$97)</f>
        <v>0</v>
      </c>
      <c r="Z97" s="80">
        <f>SUMIF('C Report Grouper'!$B$58:$B$97,'WW Spending Actual'!$B97,'C Report Grouper'!AA$58:AA$97)</f>
        <v>0</v>
      </c>
      <c r="AA97" s="80">
        <f>SUMIF('C Report Grouper'!$B$58:$B$97,'WW Spending Actual'!$B97,'C Report Grouper'!AB$58:AB$97)</f>
        <v>0</v>
      </c>
      <c r="AB97" s="80">
        <f>SUMIF('C Report Grouper'!$B$58:$B$97,'WW Spending Actual'!$B97,'C Report Grouper'!AC$58:AC$97)</f>
        <v>0</v>
      </c>
      <c r="AC97" s="80">
        <f>SUMIF('C Report Grouper'!$B$58:$B$97,'WW Spending Actual'!$B97,'C Report Grouper'!AD$58:AD$97)</f>
        <v>0</v>
      </c>
      <c r="AD97" s="80">
        <f>SUMIF('C Report Grouper'!$B$58:$B$97,'WW Spending Actual'!$B97,'C Report Grouper'!AE$58:AE$97)</f>
        <v>0</v>
      </c>
      <c r="AE97" s="80">
        <f>SUMIF('C Report Grouper'!$B$58:$B$97,'WW Spending Actual'!$B97,'C Report Grouper'!AF$58:AF$97)</f>
        <v>0</v>
      </c>
      <c r="AF97" s="80">
        <f>SUMIF('C Report Grouper'!$B$58:$B$97,'WW Spending Actual'!$B97,'C Report Grouper'!AG$58:AG$97)</f>
        <v>0</v>
      </c>
      <c r="AG97" s="81">
        <f>SUMIF('C Report Grouper'!$B$58:$B$97,'WW Spending Actual'!$B97,'C Report Grouper'!AH$58:AH$97)</f>
        <v>0</v>
      </c>
    </row>
    <row r="98" spans="2:33" ht="13.5" hidden="1" thickBot="1" x14ac:dyDescent="0.25">
      <c r="B98" s="42" t="s">
        <v>4</v>
      </c>
      <c r="C98" s="303"/>
      <c r="D98" s="334">
        <f>SUM(D57:D97)</f>
        <v>275654174</v>
      </c>
      <c r="E98" s="335">
        <f>SUM(E57:E97)</f>
        <v>368950665</v>
      </c>
      <c r="F98" s="335">
        <f>SUM(F57:F97)</f>
        <v>251299821</v>
      </c>
      <c r="G98" s="335">
        <f>SUM(G57:G97)</f>
        <v>266093131</v>
      </c>
      <c r="H98" s="335">
        <f>SUM(H57:H97)</f>
        <v>323029654</v>
      </c>
      <c r="I98" s="335">
        <f t="shared" ref="I98:AA98" si="1">SUM(I57:I97)</f>
        <v>0</v>
      </c>
      <c r="J98" s="335">
        <f t="shared" si="1"/>
        <v>0</v>
      </c>
      <c r="K98" s="335">
        <f t="shared" si="1"/>
        <v>0</v>
      </c>
      <c r="L98" s="335">
        <f t="shared" si="1"/>
        <v>0</v>
      </c>
      <c r="M98" s="335">
        <f t="shared" si="1"/>
        <v>0</v>
      </c>
      <c r="N98" s="335">
        <f t="shared" si="1"/>
        <v>0</v>
      </c>
      <c r="O98" s="335">
        <f t="shared" si="1"/>
        <v>0</v>
      </c>
      <c r="P98" s="335">
        <f t="shared" si="1"/>
        <v>0</v>
      </c>
      <c r="Q98" s="335">
        <f t="shared" si="1"/>
        <v>0</v>
      </c>
      <c r="R98" s="335">
        <f t="shared" si="1"/>
        <v>0</v>
      </c>
      <c r="S98" s="335">
        <f t="shared" si="1"/>
        <v>0</v>
      </c>
      <c r="T98" s="335">
        <f t="shared" si="1"/>
        <v>0</v>
      </c>
      <c r="U98" s="335">
        <f t="shared" si="1"/>
        <v>0</v>
      </c>
      <c r="V98" s="335">
        <f t="shared" si="1"/>
        <v>0</v>
      </c>
      <c r="W98" s="335">
        <f t="shared" si="1"/>
        <v>0</v>
      </c>
      <c r="X98" s="335">
        <f t="shared" si="1"/>
        <v>0</v>
      </c>
      <c r="Y98" s="335">
        <f t="shared" si="1"/>
        <v>0</v>
      </c>
      <c r="Z98" s="335">
        <f t="shared" si="1"/>
        <v>0</v>
      </c>
      <c r="AA98" s="335">
        <f t="shared" si="1"/>
        <v>0</v>
      </c>
      <c r="AB98" s="335">
        <f t="shared" ref="AB98:AG98" si="2">SUM(AB57:AB97)</f>
        <v>0</v>
      </c>
      <c r="AC98" s="335">
        <f t="shared" si="2"/>
        <v>0</v>
      </c>
      <c r="AD98" s="335">
        <f t="shared" si="2"/>
        <v>0</v>
      </c>
      <c r="AE98" s="335">
        <f t="shared" si="2"/>
        <v>0</v>
      </c>
      <c r="AF98" s="335">
        <f t="shared" si="2"/>
        <v>0</v>
      </c>
      <c r="AG98" s="336">
        <f t="shared" si="2"/>
        <v>0</v>
      </c>
    </row>
    <row r="99" spans="2:33" hidden="1" x14ac:dyDescent="0.2"/>
    <row r="100" spans="2:33" hidden="1" x14ac:dyDescent="0.2"/>
  </sheetData>
  <sheetProtection algorithmName="SHA-512" hashValue="CQuZTvwwQBiHKDLtIC+lPuWyC5xQcmTiYwP8kVJ0bqsuCQXVRmeh4Nau7oPn4AbtAifebctarWbh5DyQsgaAhA==" saltValue="oe2XG/rhx2ZTWdLI9ae69A=="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1573/11-W-00300-8/Montana Health and Economic Livelihood Partnership HELP Program</dc:title>
  <dc:creator>CVP</dc:creator>
  <cp:lastModifiedBy>Hanson, Clay</cp:lastModifiedBy>
  <cp:lastPrinted>2012-05-02T14:07:55Z</cp:lastPrinted>
  <dcterms:created xsi:type="dcterms:W3CDTF">2001-05-11T00:21:34Z</dcterms:created>
  <dcterms:modified xsi:type="dcterms:W3CDTF">2021-04-06T20:34:44Z</dcterms:modified>
  <cp:category>DOCID.159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